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Sheet1!$A$2:$AG$23</definedName>
  </definedNames>
  <calcPr calcId="152511"/>
  <fileRecoveryPr repairLoad="1"/>
</workbook>
</file>

<file path=xl/calcChain.xml><?xml version="1.0" encoding="utf-8"?>
<calcChain xmlns="http://schemas.openxmlformats.org/spreadsheetml/2006/main">
  <c r="AF23" i="1" l="1"/>
  <c r="AF22" i="1"/>
  <c r="AF19" i="1"/>
  <c r="AF17" i="1"/>
  <c r="AF9" i="1"/>
  <c r="AF21" i="1"/>
  <c r="AF15" i="1"/>
  <c r="AF14" i="1"/>
  <c r="AF4" i="1"/>
  <c r="AF3" i="1"/>
  <c r="AF18" i="1"/>
  <c r="AF8" i="1"/>
  <c r="AF13" i="1"/>
  <c r="AF12" i="1"/>
  <c r="AF7" i="1"/>
  <c r="AF11" i="1"/>
  <c r="AF16" i="1"/>
  <c r="AF10" i="1"/>
  <c r="AF6" i="1"/>
  <c r="AF5" i="1"/>
  <c r="AF20" i="1"/>
  <c r="AB24" i="1"/>
  <c r="AC24" i="1"/>
  <c r="AD24" i="1"/>
  <c r="AE24" i="1"/>
  <c r="AG24" i="1"/>
  <c r="T24" i="1"/>
  <c r="U24" i="1"/>
  <c r="V24" i="1"/>
  <c r="W24" i="1"/>
  <c r="X24" i="1"/>
  <c r="Y24" i="1"/>
  <c r="Z24" i="1"/>
  <c r="C24" i="1"/>
  <c r="D24" i="1"/>
  <c r="F24" i="1"/>
  <c r="G24" i="1"/>
  <c r="N24" i="1" s="1"/>
  <c r="H24" i="1"/>
  <c r="I24" i="1"/>
  <c r="J24" i="1"/>
  <c r="K24" i="1"/>
  <c r="R24" i="1" s="1"/>
  <c r="L24" i="1"/>
  <c r="S24" i="1" s="1"/>
  <c r="M24" i="1" l="1"/>
  <c r="P24" i="1"/>
  <c r="O24" i="1"/>
  <c r="Q24" i="1"/>
  <c r="AF24" i="1"/>
  <c r="S10" i="1" l="1"/>
  <c r="R10" i="1"/>
  <c r="Q10" i="1"/>
  <c r="P10" i="1"/>
  <c r="O10" i="1"/>
  <c r="N10" i="1"/>
  <c r="M10" i="1"/>
  <c r="E10" i="1"/>
  <c r="S5" i="1"/>
  <c r="R5" i="1"/>
  <c r="Q5" i="1"/>
  <c r="P5" i="1"/>
  <c r="O5" i="1"/>
  <c r="N5" i="1"/>
  <c r="M5" i="1"/>
  <c r="E5" i="1"/>
  <c r="S11" i="1"/>
  <c r="R11" i="1"/>
  <c r="Q11" i="1"/>
  <c r="P11" i="1"/>
  <c r="O11" i="1"/>
  <c r="N11" i="1"/>
  <c r="M11" i="1"/>
  <c r="E11" i="1"/>
  <c r="S13" i="1"/>
  <c r="R13" i="1"/>
  <c r="Q13" i="1"/>
  <c r="P13" i="1"/>
  <c r="O13" i="1"/>
  <c r="N13" i="1"/>
  <c r="M13" i="1"/>
  <c r="E13" i="1"/>
  <c r="S16" i="1"/>
  <c r="R16" i="1"/>
  <c r="Q16" i="1"/>
  <c r="P16" i="1"/>
  <c r="O16" i="1"/>
  <c r="N16" i="1"/>
  <c r="M16" i="1"/>
  <c r="E16" i="1"/>
  <c r="S14" i="1"/>
  <c r="R14" i="1"/>
  <c r="Q14" i="1"/>
  <c r="P14" i="1"/>
  <c r="O14" i="1"/>
  <c r="N14" i="1"/>
  <c r="M14" i="1"/>
  <c r="E14" i="1"/>
  <c r="S4" i="1"/>
  <c r="R4" i="1"/>
  <c r="Q4" i="1"/>
  <c r="P4" i="1"/>
  <c r="O4" i="1"/>
  <c r="N4" i="1"/>
  <c r="M4" i="1"/>
  <c r="E4" i="1"/>
  <c r="S18" i="1"/>
  <c r="R18" i="1"/>
  <c r="Q18" i="1"/>
  <c r="P18" i="1"/>
  <c r="O18" i="1"/>
  <c r="N18" i="1"/>
  <c r="M18" i="1"/>
  <c r="E18" i="1"/>
  <c r="S15" i="1"/>
  <c r="R15" i="1"/>
  <c r="Q15" i="1"/>
  <c r="P15" i="1"/>
  <c r="O15" i="1"/>
  <c r="N15" i="1"/>
  <c r="M15" i="1"/>
  <c r="E15" i="1"/>
  <c r="S12" i="1"/>
  <c r="R12" i="1"/>
  <c r="Q12" i="1"/>
  <c r="P12" i="1"/>
  <c r="O12" i="1"/>
  <c r="N12" i="1"/>
  <c r="M12" i="1"/>
  <c r="E12" i="1"/>
  <c r="S9" i="1"/>
  <c r="R9" i="1"/>
  <c r="Q9" i="1"/>
  <c r="P9" i="1"/>
  <c r="O9" i="1"/>
  <c r="N9" i="1"/>
  <c r="M9" i="1"/>
  <c r="E9" i="1"/>
  <c r="S23" i="1"/>
  <c r="R23" i="1"/>
  <c r="Q23" i="1"/>
  <c r="P23" i="1"/>
  <c r="O23" i="1"/>
  <c r="N23" i="1"/>
  <c r="M23" i="1"/>
  <c r="E23" i="1"/>
  <c r="S21" i="1"/>
  <c r="R21" i="1"/>
  <c r="Q21" i="1"/>
  <c r="P21" i="1"/>
  <c r="O21" i="1"/>
  <c r="N21" i="1"/>
  <c r="M21" i="1"/>
  <c r="E21" i="1"/>
  <c r="S3" i="1"/>
  <c r="R3" i="1"/>
  <c r="Q3" i="1"/>
  <c r="P3" i="1"/>
  <c r="O3" i="1"/>
  <c r="N3" i="1"/>
  <c r="M3" i="1"/>
  <c r="S7" i="1"/>
  <c r="R7" i="1"/>
  <c r="Q7" i="1"/>
  <c r="P7" i="1"/>
  <c r="O7" i="1"/>
  <c r="N7" i="1"/>
  <c r="M7" i="1"/>
  <c r="E7" i="1"/>
  <c r="S6" i="1"/>
  <c r="R6" i="1"/>
  <c r="Q6" i="1"/>
  <c r="P6" i="1"/>
  <c r="O6" i="1"/>
  <c r="N6" i="1"/>
  <c r="M6" i="1"/>
  <c r="E6" i="1"/>
  <c r="S17" i="1"/>
  <c r="R17" i="1"/>
  <c r="Q17" i="1"/>
  <c r="P17" i="1"/>
  <c r="O17" i="1"/>
  <c r="N17" i="1"/>
  <c r="M17" i="1"/>
  <c r="E17" i="1"/>
  <c r="S22" i="1"/>
  <c r="R22" i="1"/>
  <c r="Q22" i="1"/>
  <c r="P22" i="1"/>
  <c r="O22" i="1"/>
  <c r="N22" i="1"/>
  <c r="M22" i="1"/>
  <c r="E22" i="1"/>
  <c r="S8" i="1"/>
  <c r="R8" i="1"/>
  <c r="Q8" i="1"/>
  <c r="P8" i="1"/>
  <c r="O8" i="1"/>
  <c r="N8" i="1"/>
  <c r="M8" i="1"/>
  <c r="S19" i="1"/>
  <c r="R19" i="1"/>
  <c r="Q19" i="1"/>
  <c r="P19" i="1"/>
  <c r="O19" i="1"/>
  <c r="N19" i="1"/>
  <c r="M19" i="1"/>
  <c r="E19" i="1"/>
  <c r="E24" i="1" l="1"/>
  <c r="N20" i="1"/>
  <c r="S20" i="1"/>
  <c r="M20" i="1"/>
  <c r="P20" i="1"/>
  <c r="E20" i="1"/>
  <c r="R20" i="1"/>
  <c r="Q20" i="1"/>
  <c r="O20" i="1"/>
</calcChain>
</file>

<file path=xl/sharedStrings.xml><?xml version="1.0" encoding="utf-8"?>
<sst xmlns="http://schemas.openxmlformats.org/spreadsheetml/2006/main" count="79" uniqueCount="65">
  <si>
    <t>Kopā</t>
  </si>
  <si>
    <t>Kritēriju vērtības pret 1 Zinātniskā personāla PLE</t>
  </si>
  <si>
    <t>Kritērija atnestais finansējums 2018.gadā</t>
  </si>
  <si>
    <t>Zinātniskā institūtcija</t>
  </si>
  <si>
    <t>Zinātniskā personāla PLE</t>
  </si>
  <si>
    <t>Zinātnes tehniskais un apkalpojošais personāls (PLE)</t>
  </si>
  <si>
    <t>Zinātniskie darbinieki (zinātniskais personāls, zinātnes tehniskais un apkalpojošais personāls)</t>
  </si>
  <si>
    <t>E1.1. (Ietvarprogrammas un starptautisko projektu finansējums)</t>
  </si>
  <si>
    <t>E1.2. (VB konkursa kārtībā iegūtais finansējums)</t>
  </si>
  <si>
    <t>E1.3. (Līgumdarbi un ieņēmumi no int.īpaš. tiesību nodošanas fin.)</t>
  </si>
  <si>
    <t>E2.1. (WOS vai SCOPUS, ārvalstīs uzturētie patenti.)</t>
  </si>
  <si>
    <t>E2.2. (Zin.raksti starp. datubazes, LV patenti.)</t>
  </si>
  <si>
    <t>E3.1. (zin. personāla aizstāvētie promocijas darbi.)</t>
  </si>
  <si>
    <t>E3.2. (Zinātnē nodarbināto aizstāvētie Mg darbi.)</t>
  </si>
  <si>
    <t>Attīstības koeficients</t>
  </si>
  <si>
    <t>Kopējais attīstības koeficienta piesaistītais finansējums</t>
  </si>
  <si>
    <t>2018.gada bāzes finansējums</t>
  </si>
  <si>
    <t>2017.gada janvāra zinātnes bāzes finansējums</t>
  </si>
  <si>
    <t>2016.gada janvāra zinātnes bāzes finansējums</t>
  </si>
  <si>
    <r>
      <t>Kopējais institūta darbībai aprēķinātais zinātnes bāzes finansējums 2016.gadā (</t>
    </r>
    <r>
      <rPr>
        <b/>
        <i/>
        <sz val="12"/>
        <color theme="0"/>
        <rFont val="Arial"/>
        <family val="2"/>
        <charset val="186"/>
      </rPr>
      <t>atlīdzība, uzturēšana, attīstības koeficients, izcilības finansējums, akadēmiskais personāls</t>
    </r>
    <r>
      <rPr>
        <b/>
        <sz val="12"/>
        <color theme="0"/>
        <rFont val="Arial"/>
        <family val="2"/>
      </rPr>
      <t>)</t>
    </r>
  </si>
  <si>
    <t>Liepājas Universitāte</t>
  </si>
  <si>
    <t>Vidzemes Augstskola</t>
  </si>
  <si>
    <t>Rēzeknes Tehnoloģiju akadēmija</t>
  </si>
  <si>
    <t>Jāzepa Vītola Latvijas Mūzikas akadēmija</t>
  </si>
  <si>
    <t>Latvijas Mākslas akadēmija</t>
  </si>
  <si>
    <t>Daugavpils Universitāte</t>
  </si>
  <si>
    <t>Latvijas Universitāte</t>
  </si>
  <si>
    <t xml:space="preserve">Ventspils Augstskola </t>
  </si>
  <si>
    <t>Rīgas Tehniskā universitāte</t>
  </si>
  <si>
    <t>LU Cietvielu fizikas institūts</t>
  </si>
  <si>
    <t>LU Matemātikas un informātikas institūts</t>
  </si>
  <si>
    <t>Latvijas Biomedicīnas pētījumu un studiju centrs</t>
  </si>
  <si>
    <t>Elektronikas un datorzinātņu institūts</t>
  </si>
  <si>
    <t>Latvijas Valsts koksnes ķīmijas institūts</t>
  </si>
  <si>
    <t>Latvijas Organiskās sintēzes institūts</t>
  </si>
  <si>
    <t>Latvijas Lauksaimniecības universitāte</t>
  </si>
  <si>
    <t>Latvijas Valsts Mežzinātnes institūts "Silava"</t>
  </si>
  <si>
    <t>Agroresursu un ekonomikas institūts</t>
  </si>
  <si>
    <t>Dārzkopības institūts</t>
  </si>
  <si>
    <t>Pārtikas drošības, dzīvnieku veselības un vides zinātniskais institūts "BIOR"</t>
  </si>
  <si>
    <t>Rīgas Stradiņa universitāte</t>
  </si>
  <si>
    <t>Saīsinājums</t>
  </si>
  <si>
    <t>JVLMA</t>
  </si>
  <si>
    <t>LMA</t>
  </si>
  <si>
    <t>ViA</t>
  </si>
  <si>
    <t>RTA</t>
  </si>
  <si>
    <t>LiepU</t>
  </si>
  <si>
    <t>DI</t>
  </si>
  <si>
    <t>VeA</t>
  </si>
  <si>
    <t>EDI</t>
  </si>
  <si>
    <t>AREI</t>
  </si>
  <si>
    <t>BIOR</t>
  </si>
  <si>
    <t>LU MII</t>
  </si>
  <si>
    <t>LV KKI</t>
  </si>
  <si>
    <t>LLU</t>
  </si>
  <si>
    <t>BMC</t>
  </si>
  <si>
    <t>Silava</t>
  </si>
  <si>
    <t>DU</t>
  </si>
  <si>
    <t>LU CFI</t>
  </si>
  <si>
    <t>RSU</t>
  </si>
  <si>
    <t>OSI</t>
  </si>
  <si>
    <t>RTU</t>
  </si>
  <si>
    <t>LU</t>
  </si>
  <si>
    <t>Bāzes finansējuma izmaiņas 2018.gadā pret 2017.gada janvāri</t>
  </si>
  <si>
    <t>KOPĀ/Vidēji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</si>
</sst>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\ #,##0.00"/>
    <numFmt numFmtId="165" formatCode="&quot;€&quot;\ #,##0"/>
    <numFmt numFmtId="166" formatCode="0.0%"/>
    <numFmt numFmtId="167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i/>
      <sz val="12"/>
      <color theme="0"/>
      <name val="Arial"/>
      <family val="2"/>
      <charset val="186"/>
    </font>
    <font>
      <sz val="12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  <charset val="186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1"/>
      </left>
      <right/>
      <top style="medium">
        <color theme="1"/>
      </top>
      <bottom style="thin">
        <color theme="0" tint="-0.499984740745262"/>
      </bottom>
      <diagonal/>
    </border>
    <border>
      <left/>
      <right/>
      <top style="medium">
        <color theme="1"/>
      </top>
      <bottom style="thin">
        <color theme="0" tint="-0.499984740745262"/>
      </bottom>
      <diagonal/>
    </border>
    <border>
      <left/>
      <right style="medium">
        <color theme="1"/>
      </right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medium">
        <color theme="1"/>
      </right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4" fontId="2" fillId="2" borderId="1" xfId="0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vertical="center" wrapText="1"/>
    </xf>
    <xf numFmtId="4" fontId="2" fillId="2" borderId="7" xfId="0" applyNumberFormat="1" applyFont="1" applyFill="1" applyBorder="1" applyAlignment="1">
      <alignment vertical="center" wrapText="1"/>
    </xf>
    <xf numFmtId="164" fontId="3" fillId="2" borderId="2" xfId="0" applyNumberFormat="1" applyFont="1" applyFill="1" applyBorder="1" applyAlignment="1">
      <alignment vertical="center" wrapText="1"/>
    </xf>
    <xf numFmtId="4" fontId="2" fillId="2" borderId="8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horizontal="center" vertical="center" wrapText="1"/>
    </xf>
    <xf numFmtId="165" fontId="6" fillId="0" borderId="12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" fontId="6" fillId="0" borderId="12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165" fontId="6" fillId="0" borderId="12" xfId="0" applyNumberFormat="1" applyFont="1" applyFill="1" applyBorder="1" applyAlignment="1">
      <alignment horizontal="center" vertical="center"/>
    </xf>
    <xf numFmtId="167" fontId="5" fillId="0" borderId="12" xfId="0" applyNumberFormat="1" applyFont="1" applyFill="1" applyBorder="1" applyAlignment="1">
      <alignment horizontal="center" vertical="center" wrapText="1"/>
    </xf>
    <xf numFmtId="167" fontId="6" fillId="0" borderId="12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7" fillId="0" borderId="12" xfId="0" applyNumberFormat="1" applyFont="1" applyFill="1" applyBorder="1" applyAlignment="1">
      <alignment horizontal="center" vertical="center" wrapText="1"/>
    </xf>
    <xf numFmtId="4" fontId="8" fillId="0" borderId="12" xfId="0" applyNumberFormat="1" applyFont="1" applyFill="1" applyBorder="1" applyAlignment="1">
      <alignment horizontal="center" vertical="center" wrapText="1"/>
    </xf>
    <xf numFmtId="167" fontId="8" fillId="0" borderId="12" xfId="0" applyNumberFormat="1" applyFont="1" applyFill="1" applyBorder="1" applyAlignment="1">
      <alignment horizontal="center" vertical="center" wrapText="1"/>
    </xf>
    <xf numFmtId="165" fontId="8" fillId="0" borderId="12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Fill="1" applyBorder="1" applyAlignment="1">
      <alignment horizontal="center" vertical="center" wrapText="1"/>
    </xf>
    <xf numFmtId="0" fontId="9" fillId="0" borderId="0" xfId="0" applyFont="1"/>
    <xf numFmtId="2" fontId="6" fillId="0" borderId="12" xfId="0" applyNumberFormat="1" applyFont="1" applyFill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 wrapText="1"/>
    </xf>
    <xf numFmtId="166" fontId="6" fillId="0" borderId="12" xfId="1" applyNumberFormat="1" applyFont="1" applyFill="1" applyBorder="1" applyAlignment="1">
      <alignment horizontal="center" vertical="center"/>
    </xf>
    <xf numFmtId="166" fontId="6" fillId="0" borderId="12" xfId="1" applyNumberFormat="1" applyFont="1" applyFill="1" applyBorder="1" applyAlignment="1">
      <alignment horizontal="center" vertical="center" wrapText="1"/>
    </xf>
    <xf numFmtId="166" fontId="8" fillId="0" borderId="12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2" sqref="C12"/>
    </sheetView>
  </sheetViews>
  <sheetFormatPr defaultRowHeight="15" x14ac:dyDescent="0.25"/>
  <cols>
    <col min="1" max="1" width="57.5703125" customWidth="1"/>
    <col min="2" max="2" width="15.28515625" customWidth="1"/>
    <col min="3" max="5" width="20" customWidth="1"/>
    <col min="6" max="19" width="20.42578125" customWidth="1"/>
    <col min="20" max="26" width="16.5703125" customWidth="1"/>
    <col min="27" max="27" width="15.85546875" customWidth="1"/>
    <col min="28" max="28" width="19.42578125" customWidth="1"/>
    <col min="29" max="30" width="22.5703125" customWidth="1"/>
    <col min="31" max="31" width="29.7109375" customWidth="1"/>
    <col min="32" max="32" width="24.85546875" customWidth="1"/>
    <col min="33" max="33" width="46.28515625" customWidth="1"/>
  </cols>
  <sheetData>
    <row r="1" spans="1:33" ht="18.75" thickBot="1" x14ac:dyDescent="0.3">
      <c r="A1" s="1"/>
      <c r="B1" s="4"/>
      <c r="C1" s="2"/>
      <c r="D1" s="2"/>
      <c r="E1" s="3"/>
      <c r="F1" s="22" t="s">
        <v>0</v>
      </c>
      <c r="G1" s="23"/>
      <c r="H1" s="23"/>
      <c r="I1" s="23"/>
      <c r="J1" s="23"/>
      <c r="K1" s="23"/>
      <c r="L1" s="24"/>
      <c r="M1" s="22" t="s">
        <v>1</v>
      </c>
      <c r="N1" s="23"/>
      <c r="O1" s="23"/>
      <c r="P1" s="23"/>
      <c r="Q1" s="23"/>
      <c r="R1" s="23"/>
      <c r="S1" s="24"/>
      <c r="T1" s="22" t="s">
        <v>2</v>
      </c>
      <c r="U1" s="23"/>
      <c r="V1" s="23"/>
      <c r="W1" s="23"/>
      <c r="X1" s="23"/>
      <c r="Y1" s="23"/>
      <c r="Z1" s="24"/>
      <c r="AA1" s="4"/>
      <c r="AB1" s="2"/>
      <c r="AC1" s="5"/>
      <c r="AD1" s="5"/>
      <c r="AE1" s="2"/>
      <c r="AF1" s="2"/>
      <c r="AG1" s="6"/>
    </row>
    <row r="2" spans="1:33" ht="126.75" thickBot="1" x14ac:dyDescent="0.3">
      <c r="A2" s="7" t="s">
        <v>3</v>
      </c>
      <c r="B2" s="21" t="s">
        <v>41</v>
      </c>
      <c r="C2" s="2" t="s">
        <v>4</v>
      </c>
      <c r="D2" s="2" t="s">
        <v>5</v>
      </c>
      <c r="E2" s="3" t="s">
        <v>6</v>
      </c>
      <c r="F2" s="8" t="s">
        <v>7</v>
      </c>
      <c r="G2" s="9" t="s">
        <v>8</v>
      </c>
      <c r="H2" s="9" t="s">
        <v>9</v>
      </c>
      <c r="I2" s="9" t="s">
        <v>10</v>
      </c>
      <c r="J2" s="9" t="s">
        <v>11</v>
      </c>
      <c r="K2" s="9" t="s">
        <v>12</v>
      </c>
      <c r="L2" s="10" t="s">
        <v>13</v>
      </c>
      <c r="M2" s="8" t="s">
        <v>7</v>
      </c>
      <c r="N2" s="9" t="s">
        <v>8</v>
      </c>
      <c r="O2" s="9" t="s">
        <v>9</v>
      </c>
      <c r="P2" s="9" t="s">
        <v>10</v>
      </c>
      <c r="Q2" s="9" t="s">
        <v>11</v>
      </c>
      <c r="R2" s="9" t="s">
        <v>12</v>
      </c>
      <c r="S2" s="10" t="s">
        <v>13</v>
      </c>
      <c r="T2" s="8" t="s">
        <v>7</v>
      </c>
      <c r="U2" s="9" t="s">
        <v>8</v>
      </c>
      <c r="V2" s="9" t="s">
        <v>9</v>
      </c>
      <c r="W2" s="9" t="s">
        <v>10</v>
      </c>
      <c r="X2" s="9" t="s">
        <v>11</v>
      </c>
      <c r="Y2" s="9" t="s">
        <v>12</v>
      </c>
      <c r="Z2" s="10" t="s">
        <v>13</v>
      </c>
      <c r="AA2" s="4" t="s">
        <v>14</v>
      </c>
      <c r="AB2" s="2" t="s">
        <v>15</v>
      </c>
      <c r="AC2" s="5" t="s">
        <v>16</v>
      </c>
      <c r="AD2" s="2" t="s">
        <v>17</v>
      </c>
      <c r="AE2" s="2" t="s">
        <v>18</v>
      </c>
      <c r="AF2" s="2" t="s">
        <v>63</v>
      </c>
      <c r="AG2" s="6" t="s">
        <v>19</v>
      </c>
    </row>
    <row r="3" spans="1:33" x14ac:dyDescent="0.25">
      <c r="A3" s="11" t="s">
        <v>26</v>
      </c>
      <c r="B3" s="11" t="s">
        <v>62</v>
      </c>
      <c r="C3" s="12">
        <v>536.31000000000006</v>
      </c>
      <c r="D3" s="12">
        <v>351.03</v>
      </c>
      <c r="E3" s="19">
        <v>887.34</v>
      </c>
      <c r="F3" s="13">
        <v>2831209.8800000004</v>
      </c>
      <c r="G3" s="13">
        <v>4560523.29</v>
      </c>
      <c r="H3" s="13">
        <v>1231591.2099999997</v>
      </c>
      <c r="I3" s="14">
        <v>919</v>
      </c>
      <c r="J3" s="14">
        <v>630</v>
      </c>
      <c r="K3" s="14">
        <v>27</v>
      </c>
      <c r="L3" s="14">
        <v>44</v>
      </c>
      <c r="M3" s="13">
        <f>F3/$C3</f>
        <v>5279.0548003952936</v>
      </c>
      <c r="N3" s="13">
        <f>G3/$C3</f>
        <v>8503.5208927672411</v>
      </c>
      <c r="O3" s="13">
        <f>H3/$C3</f>
        <v>2296.4166433592504</v>
      </c>
      <c r="P3" s="14">
        <f>I3/$C3</f>
        <v>1.7135611866271372</v>
      </c>
      <c r="Q3" s="14">
        <f>J3/$C3</f>
        <v>1.1746937405604967</v>
      </c>
      <c r="R3" s="14">
        <f>K3/$C3</f>
        <v>5.0344017452592711E-2</v>
      </c>
      <c r="S3" s="14">
        <f>L3/$C3</f>
        <v>8.2042102515336265E-2</v>
      </c>
      <c r="T3" s="13">
        <v>128089.18149799226</v>
      </c>
      <c r="U3" s="13">
        <v>47804.132599744196</v>
      </c>
      <c r="V3" s="13">
        <v>61927.624056094006</v>
      </c>
      <c r="W3" s="13">
        <v>170486.46967207151</v>
      </c>
      <c r="X3" s="13">
        <v>42348.528237783175</v>
      </c>
      <c r="Y3" s="13">
        <v>191351.68452070313</v>
      </c>
      <c r="Z3" s="13">
        <v>65103.290366987319</v>
      </c>
      <c r="AA3" s="32">
        <v>1.1513192660060694</v>
      </c>
      <c r="AB3" s="13">
        <v>707110.91095137561</v>
      </c>
      <c r="AC3" s="13">
        <v>6474864</v>
      </c>
      <c r="AD3" s="13">
        <v>5651391</v>
      </c>
      <c r="AE3" s="13">
        <v>4933462</v>
      </c>
      <c r="AF3" s="34">
        <f>(AC3-AD3)/AD3</f>
        <v>0.14571156021588313</v>
      </c>
      <c r="AG3" s="13">
        <v>11864144.613927249</v>
      </c>
    </row>
    <row r="4" spans="1:33" x14ac:dyDescent="0.25">
      <c r="A4" s="11" t="s">
        <v>28</v>
      </c>
      <c r="B4" s="11" t="s">
        <v>61</v>
      </c>
      <c r="C4" s="11">
        <v>325.41000000000003</v>
      </c>
      <c r="D4" s="11">
        <v>511.98</v>
      </c>
      <c r="E4" s="19">
        <f>C4+D4</f>
        <v>837.3900000000001</v>
      </c>
      <c r="F4" s="13">
        <v>1582555.27</v>
      </c>
      <c r="G4" s="13">
        <v>2419086.48</v>
      </c>
      <c r="H4" s="13">
        <v>1030813.69</v>
      </c>
      <c r="I4" s="14">
        <v>1945</v>
      </c>
      <c r="J4" s="14">
        <v>1928</v>
      </c>
      <c r="K4" s="14">
        <v>23</v>
      </c>
      <c r="L4" s="14">
        <v>34</v>
      </c>
      <c r="M4" s="13">
        <f>F4/$C4</f>
        <v>4863.2656341231059</v>
      </c>
      <c r="N4" s="13">
        <f>G4/$C4</f>
        <v>7433.9647828892776</v>
      </c>
      <c r="O4" s="13">
        <f>H4/$C4</f>
        <v>3167.7382071847819</v>
      </c>
      <c r="P4" s="14">
        <f>I4/$C4</f>
        <v>5.9770750745213723</v>
      </c>
      <c r="Q4" s="14">
        <f>J4/$C4</f>
        <v>5.9248332872376386</v>
      </c>
      <c r="R4" s="14">
        <f>K4/$C4</f>
        <v>7.0680065148581786E-2</v>
      </c>
      <c r="S4" s="14">
        <f>L4/$C4</f>
        <v>0.10448357456746872</v>
      </c>
      <c r="T4" s="13">
        <v>89329.133279943315</v>
      </c>
      <c r="U4" s="13">
        <v>19334.522322277066</v>
      </c>
      <c r="V4" s="13">
        <v>50517.195328213886</v>
      </c>
      <c r="W4" s="13">
        <v>450971.65500281664</v>
      </c>
      <c r="X4" s="13">
        <v>172007.89057821044</v>
      </c>
      <c r="Y4" s="13">
        <v>198333.44052545776</v>
      </c>
      <c r="Z4" s="13">
        <v>61210.899749518685</v>
      </c>
      <c r="AA4" s="32">
        <v>1.2924010391601413</v>
      </c>
      <c r="AB4" s="13">
        <v>1041704.7367864378</v>
      </c>
      <c r="AC4" s="13">
        <v>4911351</v>
      </c>
      <c r="AD4" s="13">
        <v>4744560</v>
      </c>
      <c r="AE4" s="13">
        <v>4062109</v>
      </c>
      <c r="AF4" s="34">
        <f>(AC4-AD4)/AD4</f>
        <v>3.5154155495978549E-2</v>
      </c>
      <c r="AG4" s="13">
        <v>9465570.6020792238</v>
      </c>
    </row>
    <row r="5" spans="1:33" x14ac:dyDescent="0.25">
      <c r="A5" s="11" t="s">
        <v>34</v>
      </c>
      <c r="B5" s="11" t="s">
        <v>60</v>
      </c>
      <c r="C5" s="12">
        <v>156.53</v>
      </c>
      <c r="D5" s="12">
        <v>52.46</v>
      </c>
      <c r="E5" s="20">
        <f>C5+D5</f>
        <v>208.99</v>
      </c>
      <c r="F5" s="13">
        <v>3643169.9399999995</v>
      </c>
      <c r="G5" s="13">
        <v>771867.23</v>
      </c>
      <c r="H5" s="13">
        <v>54123.44</v>
      </c>
      <c r="I5" s="14">
        <v>543</v>
      </c>
      <c r="J5" s="14">
        <v>83</v>
      </c>
      <c r="K5" s="14">
        <v>2</v>
      </c>
      <c r="L5" s="14">
        <v>5</v>
      </c>
      <c r="M5" s="13">
        <f>F5/$C5</f>
        <v>23274.57956941161</v>
      </c>
      <c r="N5" s="13">
        <f>G5/$C5</f>
        <v>4931.1137162205323</v>
      </c>
      <c r="O5" s="13">
        <f>H5/$C5</f>
        <v>345.77039545135119</v>
      </c>
      <c r="P5" s="14">
        <f>I5/$C5</f>
        <v>3.4689835814220915</v>
      </c>
      <c r="Q5" s="14">
        <f>J5/$C5</f>
        <v>0.53024979237206926</v>
      </c>
      <c r="R5" s="14">
        <f>K5/$C5</f>
        <v>1.2777103430652271E-2</v>
      </c>
      <c r="S5" s="14">
        <f>L5/$C5</f>
        <v>3.1942758576630675E-2</v>
      </c>
      <c r="T5" s="13">
        <v>154454.4536822229</v>
      </c>
      <c r="U5" s="13">
        <v>4633.5241165903299</v>
      </c>
      <c r="V5" s="13">
        <v>1992.1921160898044</v>
      </c>
      <c r="W5" s="13">
        <v>94561.911350528928</v>
      </c>
      <c r="X5" s="13">
        <v>5561.6826546284055</v>
      </c>
      <c r="Y5" s="13">
        <v>12953.432828936184</v>
      </c>
      <c r="Z5" s="13">
        <v>6760.9328515151046</v>
      </c>
      <c r="AA5" s="32">
        <v>1.2182531791632067</v>
      </c>
      <c r="AB5" s="13">
        <v>280918.12960051169</v>
      </c>
      <c r="AC5" s="13">
        <v>2195484</v>
      </c>
      <c r="AD5" s="13">
        <v>2301033</v>
      </c>
      <c r="AE5" s="13">
        <v>2238995</v>
      </c>
      <c r="AF5" s="34">
        <f>(AC5-AD5)/AD5</f>
        <v>-4.5870267831882465E-2</v>
      </c>
      <c r="AG5" s="13">
        <v>3746468.8590004658</v>
      </c>
    </row>
    <row r="6" spans="1:33" x14ac:dyDescent="0.25">
      <c r="A6" s="11" t="s">
        <v>40</v>
      </c>
      <c r="B6" s="11" t="s">
        <v>59</v>
      </c>
      <c r="C6" s="16">
        <v>82.79</v>
      </c>
      <c r="D6" s="16">
        <v>105.37</v>
      </c>
      <c r="E6" s="20">
        <f>C6+D6</f>
        <v>188.16000000000003</v>
      </c>
      <c r="F6" s="13">
        <v>971624.18</v>
      </c>
      <c r="G6" s="13">
        <v>715986.57</v>
      </c>
      <c r="H6" s="13">
        <v>469601.1</v>
      </c>
      <c r="I6" s="14">
        <v>332</v>
      </c>
      <c r="J6" s="14">
        <v>526</v>
      </c>
      <c r="K6" s="17">
        <v>3</v>
      </c>
      <c r="L6" s="17">
        <v>7</v>
      </c>
      <c r="M6" s="18">
        <f>F6/$C6</f>
        <v>11736.00893827757</v>
      </c>
      <c r="N6" s="18">
        <f>G6/$C6</f>
        <v>8648.2252687522632</v>
      </c>
      <c r="O6" s="18">
        <f>H6/$C6</f>
        <v>5672.1959173813257</v>
      </c>
      <c r="P6" s="17">
        <f>I6/$C6</f>
        <v>4.0101461529170184</v>
      </c>
      <c r="Q6" s="17">
        <f>J6/$C6</f>
        <v>6.3534243266094936</v>
      </c>
      <c r="R6" s="17">
        <f>K6/$C6</f>
        <v>3.6236260417924868E-2</v>
      </c>
      <c r="S6" s="17">
        <f>L6/$C6</f>
        <v>8.4551274308491353E-2</v>
      </c>
      <c r="T6" s="18">
        <v>51530.141957057393</v>
      </c>
      <c r="U6" s="18">
        <v>5376.6989428263096</v>
      </c>
      <c r="V6" s="18">
        <v>21623.049856097277</v>
      </c>
      <c r="W6" s="18">
        <v>72326.344377462796</v>
      </c>
      <c r="X6" s="18">
        <v>44091.601683608802</v>
      </c>
      <c r="Y6" s="18">
        <v>24306.260905719584</v>
      </c>
      <c r="Z6" s="18">
        <v>11840.680898272842</v>
      </c>
      <c r="AA6" s="31">
        <v>1.2713617474278425</v>
      </c>
      <c r="AB6" s="18">
        <v>231094.77862104503</v>
      </c>
      <c r="AC6" s="18">
        <v>1474470</v>
      </c>
      <c r="AD6" s="18">
        <v>1191201</v>
      </c>
      <c r="AE6" s="18">
        <v>937297</v>
      </c>
      <c r="AF6" s="33">
        <f>(AC6-AD6)/AD6</f>
        <v>0.23780117713131538</v>
      </c>
      <c r="AG6" s="18">
        <v>2545400.7635872304</v>
      </c>
    </row>
    <row r="7" spans="1:33" x14ac:dyDescent="0.25">
      <c r="A7" s="11" t="s">
        <v>29</v>
      </c>
      <c r="B7" s="11" t="s">
        <v>58</v>
      </c>
      <c r="C7" s="12">
        <v>85.85</v>
      </c>
      <c r="D7" s="12">
        <v>38.549999999999997</v>
      </c>
      <c r="E7" s="20">
        <f>C7+D7</f>
        <v>124.39999999999999</v>
      </c>
      <c r="F7" s="13">
        <v>586677.62000000011</v>
      </c>
      <c r="G7" s="13">
        <v>529708.75</v>
      </c>
      <c r="H7" s="13">
        <v>114448.89</v>
      </c>
      <c r="I7" s="14">
        <v>366</v>
      </c>
      <c r="J7" s="14">
        <v>47</v>
      </c>
      <c r="K7" s="14">
        <v>0</v>
      </c>
      <c r="L7" s="14">
        <v>5</v>
      </c>
      <c r="M7" s="13">
        <f>F7/$C7</f>
        <v>6833.7521258008173</v>
      </c>
      <c r="N7" s="13">
        <f>G7/$C7</f>
        <v>6170.1659871869542</v>
      </c>
      <c r="O7" s="13">
        <f>H7/$C7</f>
        <v>1333.1262667443216</v>
      </c>
      <c r="P7" s="14">
        <f>I7/$C7</f>
        <v>4.2632498543972046</v>
      </c>
      <c r="Q7" s="14">
        <f>J7/$C7</f>
        <v>0.54746651135701807</v>
      </c>
      <c r="R7" s="14">
        <f>K7/$C7</f>
        <v>0</v>
      </c>
      <c r="S7" s="14">
        <f>L7/$C7</f>
        <v>5.8241118229470007E-2</v>
      </c>
      <c r="T7" s="13">
        <v>25630.807670894737</v>
      </c>
      <c r="U7" s="13">
        <v>3276.7834089630023</v>
      </c>
      <c r="V7" s="13">
        <v>4341.0938473847045</v>
      </c>
      <c r="W7" s="13">
        <v>65680.925267565995</v>
      </c>
      <c r="X7" s="13">
        <v>3245.3962857296051</v>
      </c>
      <c r="Y7" s="13">
        <v>0</v>
      </c>
      <c r="Z7" s="13">
        <v>6967.0413339919187</v>
      </c>
      <c r="AA7" s="32">
        <v>1.1500335653213472</v>
      </c>
      <c r="AB7" s="13">
        <v>109142.04781452996</v>
      </c>
      <c r="AC7" s="13">
        <v>1180720</v>
      </c>
      <c r="AD7" s="13">
        <v>1022908</v>
      </c>
      <c r="AE7" s="13">
        <v>864177</v>
      </c>
      <c r="AF7" s="34">
        <f>(AC7-AD7)/AD7</f>
        <v>0.15427780406449065</v>
      </c>
      <c r="AG7" s="13">
        <v>2008214.1313519992</v>
      </c>
    </row>
    <row r="8" spans="1:33" x14ac:dyDescent="0.25">
      <c r="A8" s="11" t="s">
        <v>25</v>
      </c>
      <c r="B8" s="11" t="s">
        <v>57</v>
      </c>
      <c r="C8" s="12">
        <v>68.17</v>
      </c>
      <c r="D8" s="12">
        <v>83.45</v>
      </c>
      <c r="E8" s="20">
        <v>151.62</v>
      </c>
      <c r="F8" s="13">
        <v>412695.65</v>
      </c>
      <c r="G8" s="13">
        <v>656176.91</v>
      </c>
      <c r="H8" s="13">
        <v>168977.91</v>
      </c>
      <c r="I8" s="14">
        <v>201</v>
      </c>
      <c r="J8" s="14">
        <v>65</v>
      </c>
      <c r="K8" s="14">
        <v>2</v>
      </c>
      <c r="L8" s="14">
        <v>4</v>
      </c>
      <c r="M8" s="13">
        <f>F8/$C8</f>
        <v>6053.9188792724071</v>
      </c>
      <c r="N8" s="13">
        <f>G8/$C8</f>
        <v>9625.5964500513419</v>
      </c>
      <c r="O8" s="13">
        <f>H8/$C8</f>
        <v>2478.7723338712044</v>
      </c>
      <c r="P8" s="14">
        <f>I8/$C8</f>
        <v>2.9485110752530437</v>
      </c>
      <c r="Q8" s="14">
        <f>J8/$C8</f>
        <v>0.95349860642511364</v>
      </c>
      <c r="R8" s="14">
        <f>K8/$C8</f>
        <v>2.9338418659234266E-2</v>
      </c>
      <c r="S8" s="14">
        <f>L8/$C8</f>
        <v>5.8676837318468532E-2</v>
      </c>
      <c r="T8" s="13">
        <v>21102.893903924887</v>
      </c>
      <c r="U8" s="13">
        <v>4637.5055839101951</v>
      </c>
      <c r="V8" s="13">
        <v>7862.300184634576</v>
      </c>
      <c r="W8" s="13">
        <v>45617.489385722263</v>
      </c>
      <c r="X8" s="13">
        <v>5825.5865660433319</v>
      </c>
      <c r="Y8" s="13">
        <v>17325.391954334122</v>
      </c>
      <c r="Z8" s="13">
        <v>6790.4776328321459</v>
      </c>
      <c r="AA8" s="32">
        <v>1.1645688294242733</v>
      </c>
      <c r="AB8" s="13">
        <v>109161.64521140153</v>
      </c>
      <c r="AC8" s="13">
        <v>1127291</v>
      </c>
      <c r="AD8" s="13">
        <v>827445</v>
      </c>
      <c r="AE8" s="13">
        <v>667273</v>
      </c>
      <c r="AF8" s="34">
        <f>(AC8-AD8)/AD8</f>
        <v>0.36237574702850339</v>
      </c>
      <c r="AG8" s="13">
        <v>1921651.8085309353</v>
      </c>
    </row>
    <row r="9" spans="1:33" x14ac:dyDescent="0.25">
      <c r="A9" s="11" t="s">
        <v>36</v>
      </c>
      <c r="B9" s="11" t="s">
        <v>56</v>
      </c>
      <c r="C9" s="12">
        <v>97.1</v>
      </c>
      <c r="D9" s="12">
        <v>61.7</v>
      </c>
      <c r="E9" s="20">
        <f>C9+D9</f>
        <v>158.80000000000001</v>
      </c>
      <c r="F9" s="13">
        <v>161847</v>
      </c>
      <c r="G9" s="13">
        <v>1337269.5899999999</v>
      </c>
      <c r="H9" s="13">
        <v>2009999.55</v>
      </c>
      <c r="I9" s="14">
        <v>197</v>
      </c>
      <c r="J9" s="14">
        <v>210</v>
      </c>
      <c r="K9" s="14">
        <v>2</v>
      </c>
      <c r="L9" s="14">
        <v>10</v>
      </c>
      <c r="M9" s="13">
        <f>F9/$C9</f>
        <v>1666.8074150360453</v>
      </c>
      <c r="N9" s="13">
        <f>G9/$C9</f>
        <v>13772.08640576725</v>
      </c>
      <c r="O9" s="13">
        <f>H9/$C9</f>
        <v>20700.304325437693</v>
      </c>
      <c r="P9" s="14">
        <f>I9/$C9</f>
        <v>2.0288362512873328</v>
      </c>
      <c r="Q9" s="14">
        <f>J9/$C9</f>
        <v>2.1627188465499487</v>
      </c>
      <c r="R9" s="14">
        <f>K9/$C9</f>
        <v>2.0597322348094749E-2</v>
      </c>
      <c r="S9" s="14">
        <f>L9/$C9</f>
        <v>0.10298661174047374</v>
      </c>
      <c r="T9" s="13">
        <v>7413.097283125483</v>
      </c>
      <c r="U9" s="13">
        <v>8672.8499630006518</v>
      </c>
      <c r="V9" s="13">
        <v>79931.106566391332</v>
      </c>
      <c r="W9" s="13">
        <v>37064.374763722233</v>
      </c>
      <c r="X9" s="13">
        <v>15202.725258299808</v>
      </c>
      <c r="Y9" s="13">
        <v>13994.5493309269</v>
      </c>
      <c r="Z9" s="13">
        <v>14608.669309999872</v>
      </c>
      <c r="AA9" s="32">
        <v>1.2050604738562805</v>
      </c>
      <c r="AB9" s="13">
        <v>176887.37247546631</v>
      </c>
      <c r="AC9" s="13">
        <v>1039498</v>
      </c>
      <c r="AD9" s="13">
        <v>936396</v>
      </c>
      <c r="AE9" s="13">
        <v>903039</v>
      </c>
      <c r="AF9" s="34">
        <f>(AC9-AD9)/AD9</f>
        <v>0.11010512646359019</v>
      </c>
      <c r="AG9" s="13">
        <v>2067691.0459821732</v>
      </c>
    </row>
    <row r="10" spans="1:33" x14ac:dyDescent="0.25">
      <c r="A10" s="11" t="s">
        <v>31</v>
      </c>
      <c r="B10" s="11" t="s">
        <v>55</v>
      </c>
      <c r="C10" s="12">
        <v>73.92</v>
      </c>
      <c r="D10" s="12">
        <v>31.55</v>
      </c>
      <c r="E10" s="20">
        <f>C10+D10</f>
        <v>105.47</v>
      </c>
      <c r="F10" s="13">
        <v>807589.05</v>
      </c>
      <c r="G10" s="13">
        <v>834111.49</v>
      </c>
      <c r="H10" s="13">
        <v>23209.260000000002</v>
      </c>
      <c r="I10" s="14">
        <v>163</v>
      </c>
      <c r="J10" s="14">
        <v>32</v>
      </c>
      <c r="K10" s="14">
        <v>2</v>
      </c>
      <c r="L10" s="14">
        <v>2</v>
      </c>
      <c r="M10" s="13">
        <f>F10/$C10</f>
        <v>10925.176542207793</v>
      </c>
      <c r="N10" s="13">
        <f>G10/$C10</f>
        <v>11283.975784632034</v>
      </c>
      <c r="O10" s="13">
        <f>H10/$C10</f>
        <v>313.97808441558442</v>
      </c>
      <c r="P10" s="14">
        <f>I10/$C10</f>
        <v>2.2050865800865802</v>
      </c>
      <c r="Q10" s="14">
        <f>J10/$C10</f>
        <v>0.4329004329004329</v>
      </c>
      <c r="R10" s="14">
        <f>K10/$C10</f>
        <v>2.7056277056277056E-2</v>
      </c>
      <c r="S10" s="14">
        <f>L10/$C10</f>
        <v>2.7056277056277056E-2</v>
      </c>
      <c r="T10" s="13">
        <v>35078.31428792925</v>
      </c>
      <c r="U10" s="13">
        <v>5130.0336719158504</v>
      </c>
      <c r="V10" s="13">
        <v>875.25460875104386</v>
      </c>
      <c r="W10" s="13">
        <v>29082.471023054084</v>
      </c>
      <c r="X10" s="13">
        <v>2196.875158398916</v>
      </c>
      <c r="Y10" s="13">
        <v>13271.260217548303</v>
      </c>
      <c r="Z10" s="13">
        <v>2770.7280493366075</v>
      </c>
      <c r="AA10" s="32">
        <v>1.1419598948993637</v>
      </c>
      <c r="AB10" s="13">
        <v>88404.937016934069</v>
      </c>
      <c r="AC10" s="13">
        <v>1007457</v>
      </c>
      <c r="AD10" s="13">
        <v>1097655</v>
      </c>
      <c r="AE10" s="13">
        <v>934538</v>
      </c>
      <c r="AF10" s="34">
        <f>(AC10-AD10)/AD10</f>
        <v>-8.2173360482118693E-2</v>
      </c>
      <c r="AG10" s="13">
        <v>1710873.158042483</v>
      </c>
    </row>
    <row r="11" spans="1:33" x14ac:dyDescent="0.25">
      <c r="A11" s="11" t="s">
        <v>35</v>
      </c>
      <c r="B11" s="11" t="s">
        <v>54</v>
      </c>
      <c r="C11" s="12">
        <v>74.36</v>
      </c>
      <c r="D11" s="12">
        <v>49.18</v>
      </c>
      <c r="E11" s="20">
        <f>C11+D11</f>
        <v>123.53999999999999</v>
      </c>
      <c r="F11" s="13">
        <v>577345.06999999995</v>
      </c>
      <c r="G11" s="13">
        <v>1096792.77</v>
      </c>
      <c r="H11" s="13">
        <v>235103.21</v>
      </c>
      <c r="I11" s="14">
        <v>632</v>
      </c>
      <c r="J11" s="14">
        <v>1095</v>
      </c>
      <c r="K11" s="14">
        <v>1</v>
      </c>
      <c r="L11" s="14">
        <v>4</v>
      </c>
      <c r="M11" s="13">
        <f>F11/$C11</f>
        <v>7764.1886767079068</v>
      </c>
      <c r="N11" s="13">
        <f>G11/$C11</f>
        <v>14749.768289402906</v>
      </c>
      <c r="O11" s="13">
        <f>H11/$C11</f>
        <v>3161.6892146315222</v>
      </c>
      <c r="P11" s="14">
        <f>I11/$C11</f>
        <v>8.4991931145777304</v>
      </c>
      <c r="Q11" s="14">
        <f>J11/$C11</f>
        <v>14.725658956428187</v>
      </c>
      <c r="R11" s="14">
        <f>K11/$C11</f>
        <v>1.3448090371167294E-2</v>
      </c>
      <c r="S11" s="14">
        <f>L11/$C11</f>
        <v>5.3792361484669177E-2</v>
      </c>
      <c r="T11" s="13">
        <v>26614.213146087928</v>
      </c>
      <c r="U11" s="13">
        <v>7158.9704013587207</v>
      </c>
      <c r="V11" s="13">
        <v>9409.391685165845</v>
      </c>
      <c r="W11" s="13">
        <v>119671.47773034613</v>
      </c>
      <c r="X11" s="13">
        <v>79780.985153564092</v>
      </c>
      <c r="Y11" s="13">
        <v>7042.2598346114337</v>
      </c>
      <c r="Z11" s="13">
        <v>5881.0351193849501</v>
      </c>
      <c r="AA11" s="32">
        <v>1.3843898381228787</v>
      </c>
      <c r="AB11" s="13">
        <v>255558.33307051912</v>
      </c>
      <c r="AC11" s="13">
        <v>935223</v>
      </c>
      <c r="AD11" s="13">
        <v>973386</v>
      </c>
      <c r="AE11" s="13">
        <v>747786</v>
      </c>
      <c r="AF11" s="34">
        <f>(AC11-AD11)/AD11</f>
        <v>-3.9206440199468659E-2</v>
      </c>
      <c r="AG11" s="13">
        <v>1845613.2731821532</v>
      </c>
    </row>
    <row r="12" spans="1:33" x14ac:dyDescent="0.25">
      <c r="A12" s="11" t="s">
        <v>33</v>
      </c>
      <c r="B12" s="11" t="s">
        <v>53</v>
      </c>
      <c r="C12" s="12">
        <v>52.51</v>
      </c>
      <c r="D12" s="12">
        <v>22.25</v>
      </c>
      <c r="E12" s="20">
        <f>C12+D12</f>
        <v>74.759999999999991</v>
      </c>
      <c r="F12" s="13">
        <v>336831.95</v>
      </c>
      <c r="G12" s="13">
        <v>370130.26</v>
      </c>
      <c r="H12" s="13">
        <v>62761.96</v>
      </c>
      <c r="I12" s="14">
        <v>126</v>
      </c>
      <c r="J12" s="14">
        <v>106</v>
      </c>
      <c r="K12" s="14">
        <v>4</v>
      </c>
      <c r="L12" s="14">
        <v>6</v>
      </c>
      <c r="M12" s="13">
        <f>F12/$C12</f>
        <v>6414.6248333650738</v>
      </c>
      <c r="N12" s="13">
        <f>G12/$C12</f>
        <v>7048.7575699866693</v>
      </c>
      <c r="O12" s="13">
        <f>H12/$C12</f>
        <v>1195.2382403351742</v>
      </c>
      <c r="P12" s="14">
        <f>I12/$C12</f>
        <v>2.3995429442011047</v>
      </c>
      <c r="Q12" s="14">
        <f>J12/$C12</f>
        <v>2.0186631117882308</v>
      </c>
      <c r="R12" s="14">
        <f>K12/$C12</f>
        <v>7.6175966482574756E-2</v>
      </c>
      <c r="S12" s="14">
        <f>L12/$C12</f>
        <v>0.11426394972386213</v>
      </c>
      <c r="T12" s="13">
        <v>14618.793405307633</v>
      </c>
      <c r="U12" s="13">
        <v>2274.5770886521782</v>
      </c>
      <c r="V12" s="13">
        <v>2364.9369473532565</v>
      </c>
      <c r="W12" s="13">
        <v>22462.816055287298</v>
      </c>
      <c r="X12" s="13">
        <v>7271.2858987500022</v>
      </c>
      <c r="Y12" s="13">
        <v>26521.135620501365</v>
      </c>
      <c r="Z12" s="13">
        <v>8305.4871759825655</v>
      </c>
      <c r="AA12" s="32">
        <v>1.1896276993366164</v>
      </c>
      <c r="AB12" s="13">
        <v>83819.032191834296</v>
      </c>
      <c r="AC12" s="13">
        <v>736322</v>
      </c>
      <c r="AD12" s="13">
        <v>668636</v>
      </c>
      <c r="AE12" s="13">
        <v>527530</v>
      </c>
      <c r="AF12" s="34">
        <f>(AC12-AD12)/AD12</f>
        <v>0.10122996667843191</v>
      </c>
      <c r="AG12" s="13">
        <v>1256441.625333464</v>
      </c>
    </row>
    <row r="13" spans="1:33" x14ac:dyDescent="0.25">
      <c r="A13" s="11" t="s">
        <v>30</v>
      </c>
      <c r="B13" s="11" t="s">
        <v>52</v>
      </c>
      <c r="C13" s="12">
        <v>47.31</v>
      </c>
      <c r="D13" s="12">
        <v>76.25</v>
      </c>
      <c r="E13" s="20">
        <f>C13+D13</f>
        <v>123.56</v>
      </c>
      <c r="F13" s="13">
        <v>301834</v>
      </c>
      <c r="G13" s="13">
        <v>1856585</v>
      </c>
      <c r="H13" s="13">
        <v>1268264.8999999999</v>
      </c>
      <c r="I13" s="14">
        <v>177</v>
      </c>
      <c r="J13" s="14">
        <v>103</v>
      </c>
      <c r="K13" s="14">
        <v>2</v>
      </c>
      <c r="L13" s="14">
        <v>3</v>
      </c>
      <c r="M13" s="13">
        <f>F13/$C13</f>
        <v>6379.9196787148594</v>
      </c>
      <c r="N13" s="13">
        <f>G13/$C13</f>
        <v>39242.9718875502</v>
      </c>
      <c r="O13" s="13">
        <f>H13/$C13</f>
        <v>26807.543859649119</v>
      </c>
      <c r="P13" s="14">
        <f>I13/$C13</f>
        <v>3.7412809131261886</v>
      </c>
      <c r="Q13" s="14">
        <f>J13/$C13</f>
        <v>2.1771295709152398</v>
      </c>
      <c r="R13" s="14">
        <f>K13/$C13</f>
        <v>4.2274360600295921E-2</v>
      </c>
      <c r="S13" s="14">
        <f>L13/$C13</f>
        <v>6.3411540900443875E-2</v>
      </c>
      <c r="T13" s="13">
        <v>17168.790170953405</v>
      </c>
      <c r="U13" s="13">
        <v>14953.201648223467</v>
      </c>
      <c r="V13" s="13">
        <v>62633.448862616373</v>
      </c>
      <c r="W13" s="13">
        <v>41356.159977889991</v>
      </c>
      <c r="X13" s="13">
        <v>9260.1040164442966</v>
      </c>
      <c r="Y13" s="13">
        <v>17379.425067512078</v>
      </c>
      <c r="Z13" s="13">
        <v>5442.6248592684797</v>
      </c>
      <c r="AA13" s="32">
        <v>1.3222439593997133</v>
      </c>
      <c r="AB13" s="13">
        <v>168193.7546029081</v>
      </c>
      <c r="AC13" s="13">
        <v>690139</v>
      </c>
      <c r="AD13" s="13">
        <v>692926</v>
      </c>
      <c r="AE13" s="13">
        <v>722496</v>
      </c>
      <c r="AF13" s="34">
        <f>(AC13-AD13)/AD13</f>
        <v>-4.0220745072345387E-3</v>
      </c>
      <c r="AG13" s="13">
        <v>1372772.6026548918</v>
      </c>
    </row>
    <row r="14" spans="1:33" ht="30" x14ac:dyDescent="0.25">
      <c r="A14" s="11" t="s">
        <v>39</v>
      </c>
      <c r="B14" s="11" t="s">
        <v>51</v>
      </c>
      <c r="C14" s="12">
        <v>38.369999999999997</v>
      </c>
      <c r="D14" s="12">
        <v>40.93</v>
      </c>
      <c r="E14" s="20">
        <f>C14+D14</f>
        <v>79.3</v>
      </c>
      <c r="F14" s="13">
        <v>169462.57</v>
      </c>
      <c r="G14" s="13">
        <v>4730282.6099999994</v>
      </c>
      <c r="H14" s="13">
        <v>72612.070000000007</v>
      </c>
      <c r="I14" s="14">
        <v>89</v>
      </c>
      <c r="J14" s="14">
        <v>68</v>
      </c>
      <c r="K14" s="14">
        <v>1</v>
      </c>
      <c r="L14" s="14">
        <v>7</v>
      </c>
      <c r="M14" s="13">
        <f>F14/$C14</f>
        <v>4416.5381808704724</v>
      </c>
      <c r="N14" s="13">
        <f>G14/$C14</f>
        <v>123280.75605942142</v>
      </c>
      <c r="O14" s="13">
        <f>H14/$C14</f>
        <v>1892.4177743028411</v>
      </c>
      <c r="P14" s="14">
        <f>I14/$C14</f>
        <v>2.3195204586916862</v>
      </c>
      <c r="Q14" s="14">
        <f>J14/$C14</f>
        <v>1.7722178785509515</v>
      </c>
      <c r="R14" s="14">
        <f>K14/$C14</f>
        <v>2.6062027625749284E-2</v>
      </c>
      <c r="S14" s="14">
        <f>L14/$C14</f>
        <v>0.182434193380245</v>
      </c>
      <c r="T14" s="13">
        <v>8591.28331272781</v>
      </c>
      <c r="U14" s="13">
        <v>33956.206005112181</v>
      </c>
      <c r="V14" s="13">
        <v>3196.0818257424266</v>
      </c>
      <c r="W14" s="13">
        <v>18534.021633963155</v>
      </c>
      <c r="X14" s="13">
        <v>5448.7925281152038</v>
      </c>
      <c r="Y14" s="13">
        <v>7744.9412619600398</v>
      </c>
      <c r="Z14" s="13">
        <v>11318.735335037394</v>
      </c>
      <c r="AA14" s="32">
        <v>1.2353356429171198</v>
      </c>
      <c r="AB14" s="13">
        <v>88790.061902658199</v>
      </c>
      <c r="AC14" s="13">
        <v>619886</v>
      </c>
      <c r="AD14" s="13">
        <v>610399</v>
      </c>
      <c r="AE14" s="13">
        <v>399001</v>
      </c>
      <c r="AF14" s="34">
        <f>(AC14-AD14)/AD14</f>
        <v>1.5542292828133729E-2</v>
      </c>
      <c r="AG14" s="13">
        <v>1080898.3728064606</v>
      </c>
    </row>
    <row r="15" spans="1:33" x14ac:dyDescent="0.25">
      <c r="A15" s="11" t="s">
        <v>37</v>
      </c>
      <c r="B15" s="11" t="s">
        <v>50</v>
      </c>
      <c r="C15" s="12">
        <v>46.39</v>
      </c>
      <c r="D15" s="12">
        <v>79.430000000000007</v>
      </c>
      <c r="E15" s="20">
        <f>C15+D15</f>
        <v>125.82000000000001</v>
      </c>
      <c r="F15" s="13">
        <v>164444.94999999998</v>
      </c>
      <c r="G15" s="13">
        <v>960765.43999999994</v>
      </c>
      <c r="H15" s="13">
        <v>353875.76</v>
      </c>
      <c r="I15" s="14">
        <v>145</v>
      </c>
      <c r="J15" s="14">
        <v>87</v>
      </c>
      <c r="K15" s="14">
        <v>1</v>
      </c>
      <c r="L15" s="14">
        <v>1</v>
      </c>
      <c r="M15" s="13">
        <f>F15/$C15</f>
        <v>3544.836171588704</v>
      </c>
      <c r="N15" s="13">
        <f>G15/$C15</f>
        <v>20710.615218797153</v>
      </c>
      <c r="O15" s="13">
        <f>H15/$C15</f>
        <v>7628.2767837896099</v>
      </c>
      <c r="P15" s="14">
        <f>I15/$C15</f>
        <v>3.1256736365596032</v>
      </c>
      <c r="Q15" s="14">
        <f>J15/$C15</f>
        <v>1.8754041819357621</v>
      </c>
      <c r="R15" s="14">
        <f>K15/$C15</f>
        <v>2.155636990730761E-2</v>
      </c>
      <c r="S15" s="14">
        <f>L15/$C15</f>
        <v>2.155636990730761E-2</v>
      </c>
      <c r="T15" s="13">
        <v>9541.4475777327953</v>
      </c>
      <c r="U15" s="13">
        <v>7893.305625732919</v>
      </c>
      <c r="V15" s="13">
        <v>17826.634571756578</v>
      </c>
      <c r="W15" s="13">
        <v>34558.67923196085</v>
      </c>
      <c r="X15" s="13">
        <v>7978.4786391230182</v>
      </c>
      <c r="Y15" s="13">
        <v>8863.9562409125465</v>
      </c>
      <c r="Z15" s="13">
        <v>1850.5862881291418</v>
      </c>
      <c r="AA15" s="32">
        <v>1.1695464866569847</v>
      </c>
      <c r="AB15" s="13">
        <v>88513.088175347846</v>
      </c>
      <c r="AC15" s="13">
        <v>610571</v>
      </c>
      <c r="AD15" s="13">
        <v>560346</v>
      </c>
      <c r="AE15" s="13">
        <v>557401</v>
      </c>
      <c r="AF15" s="34">
        <f>(AC15-AD15)/AD15</f>
        <v>8.9632120154333222E-2</v>
      </c>
      <c r="AG15" s="13">
        <v>1214501.6754015931</v>
      </c>
    </row>
    <row r="16" spans="1:33" x14ac:dyDescent="0.25">
      <c r="A16" s="11" t="s">
        <v>32</v>
      </c>
      <c r="B16" s="11" t="s">
        <v>49</v>
      </c>
      <c r="C16" s="12">
        <v>34.130000000000003</v>
      </c>
      <c r="D16" s="12">
        <v>24.85</v>
      </c>
      <c r="E16" s="20">
        <f>C16+D16</f>
        <v>58.980000000000004</v>
      </c>
      <c r="F16" s="13">
        <v>271037.32000000007</v>
      </c>
      <c r="G16" s="13">
        <v>290935.30000000005</v>
      </c>
      <c r="H16" s="13">
        <v>123887.93</v>
      </c>
      <c r="I16" s="14">
        <v>88</v>
      </c>
      <c r="J16" s="14">
        <v>34</v>
      </c>
      <c r="K16" s="14">
        <v>1</v>
      </c>
      <c r="L16" s="14">
        <v>3</v>
      </c>
      <c r="M16" s="13">
        <f>F16/$C16</f>
        <v>7941.322004101964</v>
      </c>
      <c r="N16" s="13">
        <f>G16/$C16</f>
        <v>8524.327571051861</v>
      </c>
      <c r="O16" s="13">
        <f>H16/$C16</f>
        <v>3629.8836800468789</v>
      </c>
      <c r="P16" s="14">
        <f>I16/$C16</f>
        <v>2.5783767946088485</v>
      </c>
      <c r="Q16" s="14">
        <f>J16/$C16</f>
        <v>0.99619103428069145</v>
      </c>
      <c r="R16" s="14">
        <f>K16/$C16</f>
        <v>2.9299736302373276E-2</v>
      </c>
      <c r="S16" s="14">
        <f>L16/$C16</f>
        <v>8.789920890711983E-2</v>
      </c>
      <c r="T16" s="13">
        <v>12699.375187286885</v>
      </c>
      <c r="U16" s="13">
        <v>1930.1786040380373</v>
      </c>
      <c r="V16" s="13">
        <v>5039.7277442458226</v>
      </c>
      <c r="W16" s="13">
        <v>16936.799189317022</v>
      </c>
      <c r="X16" s="13">
        <v>2517.9046698494822</v>
      </c>
      <c r="Y16" s="13">
        <v>7157.9248688864063</v>
      </c>
      <c r="Z16" s="13">
        <v>4483.2207832930562</v>
      </c>
      <c r="AA16" s="32">
        <v>1.1636723677202285</v>
      </c>
      <c r="AB16" s="13">
        <v>50765.131046916707</v>
      </c>
      <c r="AC16" s="13">
        <v>497737</v>
      </c>
      <c r="AD16" s="13">
        <v>498050</v>
      </c>
      <c r="AE16" s="13">
        <v>500251</v>
      </c>
      <c r="AF16" s="34">
        <f>(AC16-AD16)/AD16</f>
        <v>-6.2845095873908239E-4</v>
      </c>
      <c r="AG16" s="13">
        <v>854740.09418362391</v>
      </c>
    </row>
    <row r="17" spans="1:33" x14ac:dyDescent="0.25">
      <c r="A17" s="11" t="s">
        <v>27</v>
      </c>
      <c r="B17" s="11" t="s">
        <v>48</v>
      </c>
      <c r="C17" s="12">
        <v>32.99</v>
      </c>
      <c r="D17" s="12">
        <v>26.62</v>
      </c>
      <c r="E17" s="20">
        <f>C17+D17</f>
        <v>59.61</v>
      </c>
      <c r="F17" s="13">
        <v>27399.61</v>
      </c>
      <c r="G17" s="13">
        <v>863687.82</v>
      </c>
      <c r="H17" s="13">
        <v>3384</v>
      </c>
      <c r="I17" s="14">
        <v>126</v>
      </c>
      <c r="J17" s="14">
        <v>133</v>
      </c>
      <c r="K17" s="14">
        <v>2</v>
      </c>
      <c r="L17" s="14">
        <v>2</v>
      </c>
      <c r="M17" s="13">
        <f>F17/$C17</f>
        <v>830.54289178538943</v>
      </c>
      <c r="N17" s="13">
        <f>G17/$C17</f>
        <v>26180.291603516212</v>
      </c>
      <c r="O17" s="13">
        <f>H17/$C17</f>
        <v>102.57653834495301</v>
      </c>
      <c r="P17" s="14">
        <f>I17/$C17</f>
        <v>3.8193391936950589</v>
      </c>
      <c r="Q17" s="14">
        <f>J17/$C17</f>
        <v>4.0315247044558955</v>
      </c>
      <c r="R17" s="14">
        <f>K17/$C17</f>
        <v>6.0624431645953318E-2</v>
      </c>
      <c r="S17" s="14">
        <f>L17/$C17</f>
        <v>6.0624431645953318E-2</v>
      </c>
      <c r="T17" s="13">
        <v>1308.3051985699303</v>
      </c>
      <c r="U17" s="13">
        <v>5839.4144446610117</v>
      </c>
      <c r="V17" s="13">
        <v>140.2877854720347</v>
      </c>
      <c r="W17" s="13">
        <v>24713.294099462804</v>
      </c>
      <c r="X17" s="13">
        <v>10037.450889441887</v>
      </c>
      <c r="Y17" s="13">
        <v>14589.101892389741</v>
      </c>
      <c r="Z17" s="13">
        <v>3045.8625002638646</v>
      </c>
      <c r="AA17" s="32">
        <v>1.1953149509736032</v>
      </c>
      <c r="AB17" s="13">
        <v>59673.716810261278</v>
      </c>
      <c r="AC17" s="13">
        <v>467815</v>
      </c>
      <c r="AD17" s="13">
        <v>373323</v>
      </c>
      <c r="AE17" s="13">
        <v>323487</v>
      </c>
      <c r="AF17" s="34">
        <f>(AC17-AD17)/AD17</f>
        <v>0.25311057716776092</v>
      </c>
      <c r="AG17" s="13">
        <v>829042.57072814822</v>
      </c>
    </row>
    <row r="18" spans="1:33" x14ac:dyDescent="0.25">
      <c r="A18" s="11" t="s">
        <v>38</v>
      </c>
      <c r="B18" s="11" t="s">
        <v>47</v>
      </c>
      <c r="C18" s="12">
        <v>29.55</v>
      </c>
      <c r="D18" s="12">
        <v>27.26</v>
      </c>
      <c r="E18" s="20">
        <f>C18+D18</f>
        <v>56.81</v>
      </c>
      <c r="F18" s="13">
        <v>165696</v>
      </c>
      <c r="G18" s="13">
        <v>320399</v>
      </c>
      <c r="H18" s="13">
        <v>151519</v>
      </c>
      <c r="I18" s="14">
        <v>93</v>
      </c>
      <c r="J18" s="14">
        <v>71</v>
      </c>
      <c r="K18" s="14">
        <v>1</v>
      </c>
      <c r="L18" s="14">
        <v>1</v>
      </c>
      <c r="M18" s="13">
        <f>F18/$C18</f>
        <v>5607.3096446700511</v>
      </c>
      <c r="N18" s="13">
        <f>G18/$C18</f>
        <v>10842.605752961083</v>
      </c>
      <c r="O18" s="13">
        <f>H18/$C18</f>
        <v>5127.5465313028762</v>
      </c>
      <c r="P18" s="14">
        <f>I18/$C18</f>
        <v>3.1472081218274113</v>
      </c>
      <c r="Q18" s="14">
        <f>J18/$C18</f>
        <v>2.4027072758037225</v>
      </c>
      <c r="R18" s="14">
        <f>K18/$C18</f>
        <v>3.3840947546531303E-2</v>
      </c>
      <c r="S18" s="14">
        <f>L18/$C18</f>
        <v>3.3840947546531303E-2</v>
      </c>
      <c r="T18" s="13">
        <v>8129.1693758026968</v>
      </c>
      <c r="U18" s="13">
        <v>2225.7332760244585</v>
      </c>
      <c r="V18" s="13">
        <v>6453.9569299604473</v>
      </c>
      <c r="W18" s="13">
        <v>18741.85195877399</v>
      </c>
      <c r="X18" s="13">
        <v>5505.535955837754</v>
      </c>
      <c r="Y18" s="13">
        <v>7494.9376434764272</v>
      </c>
      <c r="Z18" s="13">
        <v>1564.7672953733465</v>
      </c>
      <c r="AA18" s="32">
        <v>1.178231210432398</v>
      </c>
      <c r="AB18" s="13">
        <v>50115.952435249121</v>
      </c>
      <c r="AC18" s="13">
        <v>331301</v>
      </c>
      <c r="AD18" s="13">
        <v>311051</v>
      </c>
      <c r="AE18" s="13">
        <v>263458</v>
      </c>
      <c r="AF18" s="34">
        <f>(AC18-AD18)/AD18</f>
        <v>6.5101864324499839E-2</v>
      </c>
      <c r="AG18" s="13">
        <v>658998.89372545958</v>
      </c>
    </row>
    <row r="19" spans="1:33" x14ac:dyDescent="0.25">
      <c r="A19" s="11" t="s">
        <v>20</v>
      </c>
      <c r="B19" s="11" t="s">
        <v>46</v>
      </c>
      <c r="C19" s="12">
        <v>24.54</v>
      </c>
      <c r="D19" s="12">
        <v>14.08</v>
      </c>
      <c r="E19" s="20">
        <f>C19+D19</f>
        <v>38.619999999999997</v>
      </c>
      <c r="F19" s="13">
        <v>17619.849999999999</v>
      </c>
      <c r="G19" s="13">
        <v>73267.13</v>
      </c>
      <c r="H19" s="13">
        <v>28843.15</v>
      </c>
      <c r="I19" s="14">
        <v>67</v>
      </c>
      <c r="J19" s="14">
        <v>49</v>
      </c>
      <c r="K19" s="14">
        <v>3</v>
      </c>
      <c r="L19" s="14">
        <v>0</v>
      </c>
      <c r="M19" s="13">
        <f>F19/$C19</f>
        <v>718.00529747351254</v>
      </c>
      <c r="N19" s="13">
        <f>G19/$C19</f>
        <v>2985.6206193969033</v>
      </c>
      <c r="O19" s="13">
        <f>H19/$C19</f>
        <v>1175.3524857375714</v>
      </c>
      <c r="P19" s="14">
        <f>I19/$C19</f>
        <v>2.7302363488182562</v>
      </c>
      <c r="Q19" s="14">
        <f>J19/$C19</f>
        <v>1.9967400162999185</v>
      </c>
      <c r="R19" s="14">
        <f>K19/$C19</f>
        <v>0.12224938875305624</v>
      </c>
      <c r="S19" s="14">
        <f>L19/$C19</f>
        <v>0</v>
      </c>
      <c r="T19" s="13">
        <v>653.09532408780126</v>
      </c>
      <c r="U19" s="13">
        <v>3394.5237910999631</v>
      </c>
      <c r="V19" s="13">
        <v>6976.8296196300907</v>
      </c>
      <c r="W19" s="13">
        <v>9406.4753155293638</v>
      </c>
      <c r="X19" s="13">
        <v>2979.5448472833059</v>
      </c>
      <c r="Y19" s="13">
        <v>11095.57357124933</v>
      </c>
      <c r="Z19" s="13">
        <v>0</v>
      </c>
      <c r="AA19" s="32">
        <v>1.1865935577677102</v>
      </c>
      <c r="AB19" s="13">
        <v>34506.042468879852</v>
      </c>
      <c r="AC19" s="13">
        <v>293550</v>
      </c>
      <c r="AD19" s="13">
        <v>192562</v>
      </c>
      <c r="AE19" s="13">
        <v>126015</v>
      </c>
      <c r="AF19" s="34">
        <f>(AC19-AD19)/AD19</f>
        <v>0.52444407515501501</v>
      </c>
      <c r="AG19" s="13">
        <v>510595.46591350855</v>
      </c>
    </row>
    <row r="20" spans="1:33" x14ac:dyDescent="0.25">
      <c r="A20" s="11" t="s">
        <v>22</v>
      </c>
      <c r="B20" s="11" t="s">
        <v>45</v>
      </c>
      <c r="C20" s="12">
        <v>14.18</v>
      </c>
      <c r="D20" s="12">
        <v>11.62</v>
      </c>
      <c r="E20" s="20">
        <f>C20+D20</f>
        <v>25.799999999999997</v>
      </c>
      <c r="F20" s="13">
        <v>345945</v>
      </c>
      <c r="G20" s="13">
        <v>93150</v>
      </c>
      <c r="H20" s="13">
        <v>53011</v>
      </c>
      <c r="I20" s="14">
        <v>137</v>
      </c>
      <c r="J20" s="14">
        <v>110</v>
      </c>
      <c r="K20" s="14">
        <v>1</v>
      </c>
      <c r="L20" s="14">
        <v>1</v>
      </c>
      <c r="M20" s="13">
        <f>F20/$C20</f>
        <v>24396.685472496476</v>
      </c>
      <c r="N20" s="13">
        <f>G20/$C20</f>
        <v>6569.1114245416084</v>
      </c>
      <c r="O20" s="13">
        <f>H20/$C20</f>
        <v>3738.4344146685471</v>
      </c>
      <c r="P20" s="14">
        <f>I20/$C20</f>
        <v>9.6614950634696761</v>
      </c>
      <c r="Q20" s="14">
        <f>J20/$C20</f>
        <v>7.7574047954866012</v>
      </c>
      <c r="R20" s="14">
        <f>K20/$C20</f>
        <v>7.0521861777150918E-2</v>
      </c>
      <c r="S20" s="14">
        <f>L20/$C20</f>
        <v>7.0521861777150918E-2</v>
      </c>
      <c r="T20" s="13">
        <v>13420.882590648844</v>
      </c>
      <c r="U20" s="13">
        <v>4517.0218126977325</v>
      </c>
      <c r="V20" s="13">
        <v>13420.882590648844</v>
      </c>
      <c r="W20" s="13">
        <v>20131.323885973266</v>
      </c>
      <c r="X20" s="13">
        <v>7000.7760214401242</v>
      </c>
      <c r="Y20" s="13">
        <v>3871.0444143690947</v>
      </c>
      <c r="Z20" s="13">
        <v>557.94148710772163</v>
      </c>
      <c r="AA20" s="32">
        <v>1.5625848140275882</v>
      </c>
      <c r="AB20" s="13">
        <v>62919.872802885635</v>
      </c>
      <c r="AC20" s="13">
        <v>191702</v>
      </c>
      <c r="AD20" s="13">
        <v>135928</v>
      </c>
      <c r="AE20" s="13">
        <v>111828</v>
      </c>
      <c r="AF20" s="34">
        <f>(AC20-AD20)/AD20</f>
        <v>0.4103201695015008</v>
      </c>
      <c r="AG20" s="13">
        <v>364561.60515360557</v>
      </c>
    </row>
    <row r="21" spans="1:33" x14ac:dyDescent="0.25">
      <c r="A21" s="11" t="s">
        <v>21</v>
      </c>
      <c r="B21" s="11" t="s">
        <v>44</v>
      </c>
      <c r="C21" s="12">
        <v>11.79</v>
      </c>
      <c r="D21" s="12">
        <v>4.97</v>
      </c>
      <c r="E21" s="20">
        <f>C21+D21</f>
        <v>16.759999999999998</v>
      </c>
      <c r="F21" s="13">
        <v>20372</v>
      </c>
      <c r="G21" s="13">
        <v>139141.04999999999</v>
      </c>
      <c r="H21" s="13">
        <v>36200.04</v>
      </c>
      <c r="I21" s="14">
        <v>51</v>
      </c>
      <c r="J21" s="14">
        <v>43</v>
      </c>
      <c r="K21" s="14">
        <v>1</v>
      </c>
      <c r="L21" s="14">
        <v>5</v>
      </c>
      <c r="M21" s="13">
        <f>F21/$C21</f>
        <v>1727.9050042408821</v>
      </c>
      <c r="N21" s="13">
        <f>G21/$C21</f>
        <v>11801.615776081424</v>
      </c>
      <c r="O21" s="13">
        <f>H21/$C21</f>
        <v>3070.40203562341</v>
      </c>
      <c r="P21" s="14">
        <f>I21/$C21</f>
        <v>4.325699745547074</v>
      </c>
      <c r="Q21" s="14">
        <f>J21/$C21</f>
        <v>3.6471586089906705</v>
      </c>
      <c r="R21" s="14">
        <f>K21/$C21</f>
        <v>8.4817642069550475E-2</v>
      </c>
      <c r="S21" s="14">
        <f>L21/$C21</f>
        <v>0.42408821034775235</v>
      </c>
      <c r="T21" s="13">
        <v>733.28621641773589</v>
      </c>
      <c r="U21" s="13">
        <v>6260.2321708482841</v>
      </c>
      <c r="V21" s="13">
        <v>8503.3482506236523</v>
      </c>
      <c r="W21" s="13">
        <v>6953.2489708235134</v>
      </c>
      <c r="X21" s="13">
        <v>2539.1466752961664</v>
      </c>
      <c r="Y21" s="13">
        <v>3591.6498389718918</v>
      </c>
      <c r="Z21" s="13">
        <v>2588.3588998458804</v>
      </c>
      <c r="AA21" s="32">
        <v>1.3612629341087481</v>
      </c>
      <c r="AB21" s="13">
        <v>31169.271022827124</v>
      </c>
      <c r="AC21" s="13">
        <v>136507</v>
      </c>
      <c r="AD21" s="13">
        <v>120542</v>
      </c>
      <c r="AE21" s="13"/>
      <c r="AF21" s="34">
        <f>(AC21-AD21)/AD21</f>
        <v>0.13244346368900467</v>
      </c>
      <c r="AG21" s="13">
        <v>252677.23824706706</v>
      </c>
    </row>
    <row r="22" spans="1:33" x14ac:dyDescent="0.25">
      <c r="A22" s="11" t="s">
        <v>24</v>
      </c>
      <c r="B22" s="11" t="s">
        <v>43</v>
      </c>
      <c r="C22" s="16">
        <v>5.09</v>
      </c>
      <c r="D22" s="16">
        <v>0.56000000000000005</v>
      </c>
      <c r="E22" s="20">
        <f>C22+D22</f>
        <v>5.65</v>
      </c>
      <c r="F22" s="13">
        <v>0</v>
      </c>
      <c r="G22" s="13">
        <v>74510</v>
      </c>
      <c r="H22" s="13">
        <v>0</v>
      </c>
      <c r="I22" s="14">
        <v>6</v>
      </c>
      <c r="J22" s="14">
        <v>23</v>
      </c>
      <c r="K22" s="17">
        <v>0</v>
      </c>
      <c r="L22" s="17">
        <v>1</v>
      </c>
      <c r="M22" s="18">
        <f>F22/$C22</f>
        <v>0</v>
      </c>
      <c r="N22" s="18">
        <f>G22/$C22</f>
        <v>14638.506876227899</v>
      </c>
      <c r="O22" s="18">
        <f>H22/$C22</f>
        <v>0</v>
      </c>
      <c r="P22" s="17">
        <f>I22/$C22</f>
        <v>1.1787819253438114</v>
      </c>
      <c r="Q22" s="17">
        <f>J22/$C22</f>
        <v>4.5186640471512769</v>
      </c>
      <c r="R22" s="17">
        <f>K22/$C22</f>
        <v>0</v>
      </c>
      <c r="S22" s="17">
        <f>L22/$C22</f>
        <v>0.19646365422396858</v>
      </c>
      <c r="T22" s="18">
        <v>0</v>
      </c>
      <c r="U22" s="18">
        <v>3148.193600949478</v>
      </c>
      <c r="V22" s="18">
        <v>0</v>
      </c>
      <c r="W22" s="18">
        <v>768.21106669376502</v>
      </c>
      <c r="X22" s="18">
        <v>1275.4365961927319</v>
      </c>
      <c r="Y22" s="18">
        <v>0</v>
      </c>
      <c r="Z22" s="18">
        <v>486.14541657098027</v>
      </c>
      <c r="AA22" s="31">
        <v>1.1623212756300965</v>
      </c>
      <c r="AB22" s="18">
        <v>5677.9866804069552</v>
      </c>
      <c r="AC22" s="18">
        <v>40658</v>
      </c>
      <c r="AD22" s="18">
        <v>32046</v>
      </c>
      <c r="AE22" s="18">
        <v>43616</v>
      </c>
      <c r="AF22" s="33">
        <f>(AC22-AD22)/AD22</f>
        <v>0.26873868813580476</v>
      </c>
      <c r="AG22" s="18">
        <v>80873.649372674656</v>
      </c>
    </row>
    <row r="23" spans="1:33" x14ac:dyDescent="0.25">
      <c r="A23" s="11" t="s">
        <v>23</v>
      </c>
      <c r="B23" s="11" t="s">
        <v>42</v>
      </c>
      <c r="C23" s="16">
        <v>4.8</v>
      </c>
      <c r="D23" s="16">
        <v>1.2</v>
      </c>
      <c r="E23" s="20">
        <f>C23+D23</f>
        <v>6</v>
      </c>
      <c r="F23" s="13">
        <v>0</v>
      </c>
      <c r="G23" s="13">
        <v>25290</v>
      </c>
      <c r="H23" s="13">
        <v>0</v>
      </c>
      <c r="I23" s="14">
        <v>7</v>
      </c>
      <c r="J23" s="14">
        <v>26</v>
      </c>
      <c r="K23" s="17">
        <v>0</v>
      </c>
      <c r="L23" s="17">
        <v>0</v>
      </c>
      <c r="M23" s="18">
        <f>F23/$C23</f>
        <v>0</v>
      </c>
      <c r="N23" s="18">
        <f>G23/$C23</f>
        <v>5268.75</v>
      </c>
      <c r="O23" s="18">
        <f>H23/$C23</f>
        <v>0</v>
      </c>
      <c r="P23" s="17">
        <f>I23/$C23</f>
        <v>1.4583333333333335</v>
      </c>
      <c r="Q23" s="17">
        <f>J23/$C23</f>
        <v>5.416666666666667</v>
      </c>
      <c r="R23" s="17">
        <f>K23/$C23</f>
        <v>0</v>
      </c>
      <c r="S23" s="17">
        <f>L23/$C23</f>
        <v>0</v>
      </c>
      <c r="T23" s="18">
        <v>0</v>
      </c>
      <c r="U23" s="18">
        <v>1099.6892426657803</v>
      </c>
      <c r="V23" s="18">
        <v>0</v>
      </c>
      <c r="W23" s="18">
        <v>922.36247888160699</v>
      </c>
      <c r="X23" s="18">
        <v>1483.8112687297521</v>
      </c>
      <c r="Y23" s="18">
        <v>0</v>
      </c>
      <c r="Z23" s="18">
        <v>0</v>
      </c>
      <c r="AA23" s="31">
        <v>1.1032709764513571</v>
      </c>
      <c r="AB23" s="18">
        <v>3505.8629902771395</v>
      </c>
      <c r="AC23" s="18">
        <v>37454</v>
      </c>
      <c r="AD23" s="18">
        <v>33604</v>
      </c>
      <c r="AE23" s="18">
        <v>11154</v>
      </c>
      <c r="AF23" s="33">
        <f>(AC23-AD23)/AD23</f>
        <v>0.11456969408403761</v>
      </c>
      <c r="AG23" s="18">
        <v>74500.773335443766</v>
      </c>
    </row>
    <row r="24" spans="1:33" s="30" customFormat="1" ht="15.75" x14ac:dyDescent="0.25">
      <c r="A24" s="25" t="s">
        <v>64</v>
      </c>
      <c r="B24" s="25"/>
      <c r="C24" s="26">
        <f>SUM(C3:C23)</f>
        <v>1842.0899999999997</v>
      </c>
      <c r="D24" s="26">
        <f>SUM(D3:D23)</f>
        <v>1615.29</v>
      </c>
      <c r="E24" s="27">
        <f>SUM(E3:E23)</f>
        <v>3457.380000000001</v>
      </c>
      <c r="F24" s="28">
        <f>SUM(F3:F23)</f>
        <v>13395356.91</v>
      </c>
      <c r="G24" s="28">
        <f>SUM(G3:G23)</f>
        <v>22719666.690000001</v>
      </c>
      <c r="H24" s="28">
        <f>SUM(H3:H23)</f>
        <v>7492228.0699999994</v>
      </c>
      <c r="I24" s="29">
        <f>SUM(I3:I23)</f>
        <v>6410</v>
      </c>
      <c r="J24" s="29">
        <f>SUM(J3:J23)</f>
        <v>5469</v>
      </c>
      <c r="K24" s="29">
        <f>SUM(K3:K23)</f>
        <v>79</v>
      </c>
      <c r="L24" s="29">
        <f>SUM(L3:L23)</f>
        <v>145</v>
      </c>
      <c r="M24" s="28">
        <f>F24/$C$24</f>
        <v>7271.8254319821517</v>
      </c>
      <c r="N24" s="28">
        <f>G24/$C$24</f>
        <v>12333.635538980183</v>
      </c>
      <c r="O24" s="28">
        <f>H24/$C$24</f>
        <v>4067.2432237295684</v>
      </c>
      <c r="P24" s="29">
        <f>I24/$C$24</f>
        <v>3.4797431178715486</v>
      </c>
      <c r="Q24" s="29">
        <f>J24/$C$24</f>
        <v>2.9689103138283151</v>
      </c>
      <c r="R24" s="29">
        <f>K24/$C$24</f>
        <v>4.2886069627434062E-2</v>
      </c>
      <c r="S24" s="29">
        <f>L24/$C$24</f>
        <v>7.8714937923771378E-2</v>
      </c>
      <c r="T24" s="28">
        <f>SUM(T3:T23)</f>
        <v>626106.66506871383</v>
      </c>
      <c r="U24" s="28">
        <f>SUM(U3:U23)</f>
        <v>193517.29832129178</v>
      </c>
      <c r="V24" s="28">
        <f>SUM(V3:V23)</f>
        <v>365035.34337687201</v>
      </c>
      <c r="W24" s="28">
        <f>SUM(W3:W23)</f>
        <v>1300948.3624378473</v>
      </c>
      <c r="X24" s="28">
        <f>SUM(X3:X23)</f>
        <v>433559.53958277026</v>
      </c>
      <c r="Y24" s="28">
        <f>SUM(Y3:Y23)</f>
        <v>586887.97053846624</v>
      </c>
      <c r="Z24" s="28">
        <f>SUM(Z3:Z23)</f>
        <v>221577.48535271193</v>
      </c>
      <c r="AA24" s="28"/>
      <c r="AB24" s="28">
        <f>SUM(AB3:AB23)</f>
        <v>3727632.6646786733</v>
      </c>
      <c r="AC24" s="28">
        <f>SUM(AC3:AC23)</f>
        <v>25000000</v>
      </c>
      <c r="AD24" s="28">
        <f>SUM(AD3:AD23)</f>
        <v>22975388</v>
      </c>
      <c r="AE24" s="28">
        <f>SUM(AE3:AE23)</f>
        <v>19874913</v>
      </c>
      <c r="AF24" s="35">
        <f>(AC24-AD24)/AD24</f>
        <v>8.8120905727468016E-2</v>
      </c>
      <c r="AG24" s="28">
        <f>SUM(AG3:AG23)</f>
        <v>45726232.822539851</v>
      </c>
    </row>
    <row r="25" spans="1:33" x14ac:dyDescent="0.25">
      <c r="M25" s="15"/>
      <c r="N25" s="15"/>
      <c r="O25" s="15"/>
      <c r="P25" s="15"/>
      <c r="Q25" s="15"/>
      <c r="R25" s="15"/>
      <c r="S25" s="15"/>
    </row>
  </sheetData>
  <mergeCells count="3">
    <mergeCell ref="F1:L1"/>
    <mergeCell ref="M1:S1"/>
    <mergeCell ref="T1:Z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2018-01-23T12:31:38Z</dcterms:modified>
</cp:coreProperties>
</file>