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anis.drigins\Downloads\"/>
    </mc:Choice>
  </mc:AlternateContent>
  <xr:revisionPtr revIDLastSave="0" documentId="13_ncr:1_{7E0F0DFC-6C18-4395-AB63-778F6C76E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PVP 2023-2025" sheetId="1" r:id="rId1"/>
  </sheets>
  <definedNames>
    <definedName name="_xlnm._FilterDatabase" localSheetId="0" hidden="1">'JPVP 2023-2025'!$A$1:$A$89</definedName>
    <definedName name="_Hlk62635761" localSheetId="0">'JPVP 2023-2025'!#REF!</definedName>
  </definedNames>
  <calcPr calcId="191029"/>
  <customWorkbookViews>
    <customWorkbookView name="DARBS - Personal View" guid="{1F9AA6D0-666C-4AEF-A1D6-B116D9709222}" mergeInterval="0" personalView="1" maximized="1" xWindow="-9" yWindow="-9" windowWidth="1938" windowHeight="1048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Nils Mosejonoks - Personal View" guid="{90217543-DCE5-4A3F-AD23-17F12AABB276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Liga Murniece - Personal View" guid="{FEC01FAD-D061-4FD2-97BD-AEE92E356762}" mergeInterval="0" personalView="1" maximized="1" xWindow="-11" yWindow="-11" windowWidth="1942" windowHeight="1042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Raitis Imsa - Personal View" guid="{6FF01DA7-B5B4-4EC3-8F67-5D5ADCD39E8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15" i="1" l="1"/>
  <c r="E10" i="1"/>
  <c r="D9" i="1"/>
  <c r="C61" i="1"/>
  <c r="C55" i="1"/>
  <c r="C15" i="1"/>
  <c r="D10" i="1" l="1"/>
  <c r="E66" i="1" l="1"/>
  <c r="D66" i="1"/>
  <c r="C21" i="1" l="1"/>
  <c r="C60" i="1" l="1"/>
  <c r="C67" i="1"/>
  <c r="C66" i="1" l="1"/>
  <c r="C10" i="1"/>
  <c r="E9" i="1"/>
  <c r="F9" i="1"/>
  <c r="G9" i="1"/>
  <c r="H9" i="1"/>
  <c r="I9" i="1"/>
  <c r="J9" i="1"/>
  <c r="G10" i="1"/>
  <c r="H10" i="1"/>
  <c r="I10" i="1"/>
  <c r="J10" i="1"/>
  <c r="D11" i="1"/>
  <c r="E11" i="1"/>
  <c r="F11" i="1"/>
  <c r="G11" i="1"/>
  <c r="H11" i="1"/>
  <c r="I11" i="1"/>
  <c r="J11" i="1"/>
  <c r="D14" i="1"/>
  <c r="D13" i="1" s="1"/>
  <c r="E14" i="1"/>
  <c r="E13" i="1" s="1"/>
  <c r="F14" i="1"/>
  <c r="F13" i="1" s="1"/>
  <c r="G14" i="1"/>
  <c r="G13" i="1" s="1"/>
  <c r="H14" i="1"/>
  <c r="H13" i="1" s="1"/>
  <c r="I14" i="1"/>
  <c r="I13" i="1" s="1"/>
  <c r="J14" i="1"/>
  <c r="J13" i="1" s="1"/>
  <c r="D19" i="1"/>
  <c r="E19" i="1"/>
  <c r="F19" i="1"/>
  <c r="G19" i="1"/>
  <c r="H19" i="1"/>
  <c r="H18" i="1" s="1"/>
  <c r="I19" i="1"/>
  <c r="J19" i="1"/>
  <c r="J18" i="1" s="1"/>
  <c r="D21" i="1"/>
  <c r="E21" i="1"/>
  <c r="F21" i="1"/>
  <c r="G21" i="1"/>
  <c r="I21" i="1"/>
  <c r="I23" i="1" s="1"/>
  <c r="F24" i="1"/>
  <c r="F23" i="1" s="1"/>
  <c r="G24" i="1"/>
  <c r="G23" i="1" s="1"/>
  <c r="H24" i="1"/>
  <c r="I24" i="1"/>
  <c r="J24" i="1"/>
  <c r="D26" i="1"/>
  <c r="E26" i="1"/>
  <c r="F26" i="1"/>
  <c r="G26" i="1"/>
  <c r="H26" i="1"/>
  <c r="I26" i="1"/>
  <c r="J26" i="1"/>
  <c r="F30" i="1"/>
  <c r="G30" i="1"/>
  <c r="H30" i="1"/>
  <c r="I30" i="1"/>
  <c r="J30" i="1"/>
  <c r="D32" i="1"/>
  <c r="E32" i="1"/>
  <c r="F32" i="1"/>
  <c r="G32" i="1"/>
  <c r="H32" i="1"/>
  <c r="I32" i="1"/>
  <c r="J32" i="1"/>
  <c r="D36" i="1"/>
  <c r="D35" i="1" s="1"/>
  <c r="E36" i="1"/>
  <c r="E35" i="1" s="1"/>
  <c r="F36" i="1"/>
  <c r="F35" i="1" s="1"/>
  <c r="G36" i="1"/>
  <c r="G35" i="1" s="1"/>
  <c r="H36" i="1"/>
  <c r="H35" i="1" s="1"/>
  <c r="I36" i="1"/>
  <c r="I35" i="1" s="1"/>
  <c r="J36" i="1"/>
  <c r="J35" i="1" s="1"/>
  <c r="D39" i="1"/>
  <c r="D38" i="1" s="1"/>
  <c r="E39" i="1"/>
  <c r="E38" i="1" s="1"/>
  <c r="F39" i="1"/>
  <c r="F38" i="1" s="1"/>
  <c r="G39" i="1"/>
  <c r="G38" i="1" s="1"/>
  <c r="H39" i="1"/>
  <c r="H38" i="1" s="1"/>
  <c r="I39" i="1"/>
  <c r="I38" i="1" s="1"/>
  <c r="J39" i="1"/>
  <c r="J38" i="1" s="1"/>
  <c r="D41" i="1"/>
  <c r="E41" i="1"/>
  <c r="F41" i="1"/>
  <c r="G41" i="1"/>
  <c r="H41" i="1"/>
  <c r="I41" i="1"/>
  <c r="J41" i="1"/>
  <c r="D45" i="1"/>
  <c r="D44" i="1" s="1"/>
  <c r="E45" i="1"/>
  <c r="E44" i="1" s="1"/>
  <c r="F45" i="1"/>
  <c r="F44" i="1" s="1"/>
  <c r="G45" i="1"/>
  <c r="G44" i="1" s="1"/>
  <c r="H45" i="1"/>
  <c r="H44" i="1" s="1"/>
  <c r="I45" i="1"/>
  <c r="I44" i="1" s="1"/>
  <c r="J45" i="1"/>
  <c r="J44" i="1" s="1"/>
  <c r="D48" i="1"/>
  <c r="D47" i="1" s="1"/>
  <c r="E48" i="1"/>
  <c r="F48" i="1"/>
  <c r="F47" i="1" s="1"/>
  <c r="G48" i="1"/>
  <c r="G47" i="1" s="1"/>
  <c r="H48" i="1"/>
  <c r="H47" i="1" s="1"/>
  <c r="I48" i="1"/>
  <c r="I47" i="1" s="1"/>
  <c r="J48" i="1"/>
  <c r="J47" i="1" s="1"/>
  <c r="D51" i="1"/>
  <c r="E51" i="1"/>
  <c r="F51" i="1"/>
  <c r="G51" i="1"/>
  <c r="H51" i="1"/>
  <c r="I51" i="1"/>
  <c r="J51" i="1"/>
  <c r="D58" i="1"/>
  <c r="E58" i="1"/>
  <c r="F58" i="1"/>
  <c r="G58" i="1"/>
  <c r="G57" i="1" s="1"/>
  <c r="H58" i="1"/>
  <c r="H57" i="1" s="1"/>
  <c r="I58" i="1"/>
  <c r="J58" i="1"/>
  <c r="D60" i="1"/>
  <c r="E60" i="1"/>
  <c r="F60" i="1"/>
  <c r="I60" i="1"/>
  <c r="J60" i="1"/>
  <c r="D65" i="1"/>
  <c r="E65" i="1"/>
  <c r="F66" i="1"/>
  <c r="F65" i="1" s="1"/>
  <c r="G66" i="1"/>
  <c r="G65" i="1" s="1"/>
  <c r="H66" i="1"/>
  <c r="H65" i="1" s="1"/>
  <c r="I66" i="1"/>
  <c r="I65" i="1" s="1"/>
  <c r="J66" i="1"/>
  <c r="J65" i="1" s="1"/>
  <c r="D73" i="1"/>
  <c r="F73" i="1"/>
  <c r="G73" i="1"/>
  <c r="H73" i="1"/>
  <c r="I73" i="1"/>
  <c r="J73" i="1"/>
  <c r="D77" i="1"/>
  <c r="F77" i="1"/>
  <c r="G77" i="1"/>
  <c r="H77" i="1"/>
  <c r="I77" i="1"/>
  <c r="J77" i="1"/>
  <c r="D82" i="1"/>
  <c r="F82" i="1"/>
  <c r="G82" i="1"/>
  <c r="H82" i="1"/>
  <c r="I82" i="1"/>
  <c r="J82" i="1"/>
  <c r="D86" i="1"/>
  <c r="F86" i="1"/>
  <c r="G86" i="1"/>
  <c r="H86" i="1"/>
  <c r="I86" i="1"/>
  <c r="J86" i="1"/>
  <c r="E23" i="1" l="1"/>
  <c r="D23" i="1"/>
  <c r="J23" i="1"/>
  <c r="H23" i="1"/>
  <c r="G18" i="1"/>
  <c r="D18" i="1"/>
  <c r="J57" i="1"/>
  <c r="F18" i="1"/>
  <c r="F8" i="1"/>
  <c r="F7" i="1" s="1"/>
  <c r="D57" i="1"/>
  <c r="J8" i="1"/>
  <c r="J7" i="1" s="1"/>
  <c r="E18" i="1"/>
  <c r="I18" i="1"/>
  <c r="F57" i="1"/>
  <c r="I57" i="1"/>
  <c r="E57" i="1"/>
  <c r="H8" i="1"/>
  <c r="H7" i="1" s="1"/>
  <c r="D8" i="1"/>
  <c r="D7" i="1" s="1"/>
  <c r="I8" i="1"/>
  <c r="I7" i="1" s="1"/>
  <c r="E8" i="1"/>
  <c r="E7" i="1" s="1"/>
  <c r="G8" i="1"/>
  <c r="G7" i="1" s="1"/>
  <c r="C32" i="1" l="1"/>
  <c r="C41" i="1" l="1"/>
  <c r="C51" i="1"/>
  <c r="C11" i="1"/>
  <c r="C58" i="1"/>
  <c r="C48" i="1"/>
  <c r="C45" i="1"/>
  <c r="C39" i="1"/>
  <c r="C36" i="1"/>
  <c r="C26" i="1"/>
  <c r="C23" i="1" s="1"/>
  <c r="C19" i="1"/>
  <c r="C14" i="1"/>
  <c r="C38" i="1" l="1"/>
  <c r="C44" i="1"/>
  <c r="C13" i="1"/>
  <c r="C35" i="1"/>
  <c r="C65" i="1"/>
  <c r="C18" i="1"/>
  <c r="C57" i="1"/>
  <c r="C8" i="1"/>
  <c r="C7" i="1" s="1"/>
  <c r="C73" i="1" l="1"/>
  <c r="C47" i="1" l="1"/>
  <c r="C82" i="1" l="1"/>
  <c r="C86" i="1"/>
  <c r="C77" i="1"/>
</calcChain>
</file>

<file path=xl/sharedStrings.xml><?xml version="1.0" encoding="utf-8"?>
<sst xmlns="http://schemas.openxmlformats.org/spreadsheetml/2006/main" count="151" uniqueCount="73">
  <si>
    <t>Budžeta programmas (apakš-
programmas)
kods un nosaukums</t>
  </si>
  <si>
    <t xml:space="preserve">Nepieciešamais papildu finansējums </t>
  </si>
  <si>
    <t>Pasākuma īstenošanas gads
(ja pasākuma īstenošana ir terminēta)</t>
  </si>
  <si>
    <t>Pasākums</t>
  </si>
  <si>
    <t>Valsts budžeta programma 21.00.00</t>
  </si>
  <si>
    <t>IZM</t>
  </si>
  <si>
    <t>JSPA</t>
  </si>
  <si>
    <t>VISC</t>
  </si>
  <si>
    <t>1. Rīcības virziens</t>
  </si>
  <si>
    <t>1.1. uzdevums</t>
  </si>
  <si>
    <t>1.1.1. pasākums</t>
  </si>
  <si>
    <t>(JSPA)</t>
  </si>
  <si>
    <t>Gala maksājumi Valsts budžeta programma 21.00.00</t>
  </si>
  <si>
    <t>Admin. JSPA Valsts budžeta programma 21.00.00*</t>
  </si>
  <si>
    <t>1.2. uzdevums</t>
  </si>
  <si>
    <t>(IZM)</t>
  </si>
  <si>
    <t>1.3. uzdevums</t>
  </si>
  <si>
    <t>1.3.1. pasākums</t>
  </si>
  <si>
    <t>1.3.3. pasākums</t>
  </si>
  <si>
    <t>3.2.1. pasākuma ietvaros</t>
  </si>
  <si>
    <t>(VISC)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</si>
  <si>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</si>
  <si>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</si>
  <si>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</si>
  <si>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</si>
  <si>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</si>
  <si>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</si>
  <si>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1.1.1. ietvaros</t>
  </si>
  <si>
    <t>2.3. uzdevums</t>
  </si>
  <si>
    <t>2.3.1. pasākums</t>
  </si>
  <si>
    <t>3. rīcības virziens</t>
  </si>
  <si>
    <t>3.1. uzdevums</t>
  </si>
  <si>
    <t>3.1.1. pasākums</t>
  </si>
  <si>
    <t>3.2. uzdevums</t>
  </si>
  <si>
    <t>4.1. uzdevums</t>
  </si>
  <si>
    <t>1.2.1. pasākums</t>
  </si>
  <si>
    <t>1.2.2. pasākums</t>
  </si>
  <si>
    <t>1.3.2. pasākums</t>
  </si>
  <si>
    <t>1.3.4. 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</si>
  <si>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</si>
  <si>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</si>
  <si>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</si>
  <si>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</si>
  <si>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</si>
  <si>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</si>
  <si>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</si>
  <si>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</si>
  <si>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</si>
  <si>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</si>
  <si>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2.3.2. pasākums</t>
  </si>
  <si>
    <t>2.4. uzdevums</t>
  </si>
  <si>
    <t>2.4.1. pasākums</t>
  </si>
  <si>
    <t>3.1.2. pasākums</t>
  </si>
  <si>
    <t>3.2.1. pasākums</t>
  </si>
  <si>
    <t>4.rīcības virziens</t>
  </si>
  <si>
    <t>4.1.1. pasākums</t>
  </si>
  <si>
    <t>1.8. uzdevums</t>
  </si>
  <si>
    <t>1.8.1. pasākums</t>
  </si>
  <si>
    <t>2.3.1. pasākuma ietvaros</t>
  </si>
  <si>
    <t>1.8.1. pasākuma ietvaros</t>
  </si>
  <si>
    <t>2.1.2. pasākums</t>
  </si>
  <si>
    <t>Valsts budžeta programma 21.00.00 admin. Izmaksas</t>
  </si>
  <si>
    <t>1.3.6. pasākuma ietvaros</t>
  </si>
  <si>
    <r>
      <rPr>
        <b/>
        <sz val="10"/>
        <rFont val="Times New Roman"/>
        <family val="1"/>
        <charset val="186"/>
      </rPr>
      <t>2. Pielikums</t>
    </r>
    <r>
      <rPr>
        <sz val="10"/>
        <rFont val="Times New Roman"/>
        <family val="1"/>
        <charset val="186"/>
      </rPr>
      <t xml:space="preserve">
Izglītības un zinātnes ministrijas
(datums skatāms laika zīmogā) 
rīkojumam Nr. «DOKREGNUMURS»</t>
    </r>
  </si>
  <si>
    <t>Turpmākajā laikposmā līdz pasākuma pabeigšanai
(ja pasākuma īstenošana ir terminēta)</t>
  </si>
  <si>
    <t>Turpmāk ik gadu
(ja pasākuma izpilde nav terminēta)</t>
  </si>
  <si>
    <t xml:space="preserve">
2023. gads
</t>
  </si>
  <si>
    <t xml:space="preserve">
2024. gads
</t>
  </si>
  <si>
    <t xml:space="preserve">
2025. gads
 </t>
  </si>
  <si>
    <t xml:space="preserve">
2024. gads
 </t>
  </si>
  <si>
    <t>1.3.5. pasākums</t>
  </si>
  <si>
    <r>
      <t xml:space="preserve">Jaunatnes politikas valsts programmas 2023.-2025. gadam ietekmes novērtējums uz valsts budžetu
Kopsavilkums par programmā iekļauto uzdevumu īstenošanai nepieciešamo valsts budžeta finansējumu, </t>
    </r>
    <r>
      <rPr>
        <b/>
        <i/>
        <sz val="12"/>
        <rFont val="Times New Roman"/>
        <family val="1"/>
        <charset val="186"/>
      </rPr>
      <t>euro</t>
    </r>
  </si>
  <si>
    <t>Finansējums programmas realizācijai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</si>
</sst>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6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2" fontId="3" fillId="6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2" fontId="0" fillId="0" borderId="0" xfId="0" applyNumberFormat="1" applyBorder="1"/>
    <xf numFmtId="2" fontId="3" fillId="6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/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2" fontId="5" fillId="8" borderId="6" xfId="0" applyNumberFormat="1" applyFont="1" applyFill="1" applyBorder="1" applyAlignment="1">
      <alignment horizontal="center" vertical="center" wrapText="1"/>
    </xf>
    <xf numFmtId="2" fontId="5" fillId="8" borderId="7" xfId="0" applyNumberFormat="1" applyFont="1" applyFill="1" applyBorder="1" applyAlignment="1">
      <alignment horizontal="center" vertical="center" wrapText="1"/>
    </xf>
    <xf numFmtId="2" fontId="5" fillId="8" borderId="8" xfId="0" applyNumberFormat="1" applyFont="1" applyFill="1" applyBorder="1" applyAlignment="1">
      <alignment horizontal="center" vertical="center" wrapText="1"/>
    </xf>
    <xf numFmtId="2" fontId="5" fillId="8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8"/>
  <sheetViews>
    <sheetView tabSelected="1" zoomScale="115" zoomScaleNormal="115" workbookViewId="0">
      <selection activeCell="A8" sqref="A8"/>
    </sheetView>
  </sheetViews>
  <sheetFormatPr defaultColWidth="8.88671875" defaultRowHeight="14.4" x14ac:dyDescent="0.3"/>
  <cols>
    <col min="1" max="1" width="17" style="1" customWidth="1"/>
    <col min="2" max="2" width="22.109375" style="3" customWidth="1"/>
    <col min="3" max="3" width="14.6640625" style="2" customWidth="1"/>
    <col min="4" max="5" width="15.44140625" style="2" customWidth="1"/>
    <col min="6" max="6" width="15.5546875" style="2" customWidth="1"/>
    <col min="7" max="7" width="14.6640625" style="2" customWidth="1"/>
    <col min="8" max="8" width="14.44140625" style="2" customWidth="1"/>
    <col min="9" max="9" width="14.5546875" style="2" customWidth="1"/>
    <col min="10" max="10" width="12.6640625" style="2" customWidth="1"/>
    <col min="11" max="11" width="11.44140625" style="2" customWidth="1"/>
    <col min="12" max="12" width="10.6640625" customWidth="1"/>
    <col min="13" max="13" width="14.88671875" customWidth="1"/>
    <col min="14" max="14" width="13.33203125" customWidth="1"/>
    <col min="15" max="15" width="16.44140625" style="1" customWidth="1"/>
    <col min="16" max="16" width="8.88671875" style="1"/>
    <col min="17" max="17" width="13.33203125" style="1" customWidth="1"/>
    <col min="18" max="18" width="8.88671875" style="1"/>
    <col min="19" max="19" width="16.5546875" style="1" customWidth="1"/>
    <col min="20" max="16384" width="8.88671875" style="1"/>
  </cols>
  <sheetData>
    <row r="1" spans="1:17" ht="68.400000000000006" customHeight="1" x14ac:dyDescent="0.3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7" ht="49.2" customHeight="1" x14ac:dyDescent="0.3">
      <c r="A2" s="44" t="s">
        <v>71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7" ht="32.4" customHeight="1" x14ac:dyDescent="0.3">
      <c r="A3" s="4"/>
      <c r="B3" s="50" t="s">
        <v>0</v>
      </c>
      <c r="C3" s="52"/>
      <c r="D3" s="52"/>
      <c r="E3" s="53"/>
      <c r="F3" s="49" t="s">
        <v>1</v>
      </c>
      <c r="G3" s="49"/>
      <c r="H3" s="49"/>
      <c r="I3" s="49"/>
      <c r="J3" s="49"/>
      <c r="K3" s="49" t="s">
        <v>2</v>
      </c>
    </row>
    <row r="4" spans="1:17" ht="22.2" customHeight="1" x14ac:dyDescent="0.3">
      <c r="A4" s="5" t="s">
        <v>3</v>
      </c>
      <c r="B4" s="50"/>
      <c r="C4" s="54"/>
      <c r="D4" s="54"/>
      <c r="E4" s="55"/>
      <c r="F4" s="49"/>
      <c r="G4" s="49"/>
      <c r="H4" s="49"/>
      <c r="I4" s="49"/>
      <c r="J4" s="49"/>
      <c r="K4" s="49"/>
    </row>
    <row r="5" spans="1:17" ht="54.6" customHeight="1" x14ac:dyDescent="0.3">
      <c r="A5" s="6"/>
      <c r="B5" s="50"/>
      <c r="C5" s="49" t="s">
        <v>66</v>
      </c>
      <c r="D5" s="46" t="s">
        <v>67</v>
      </c>
      <c r="E5" s="46" t="s">
        <v>68</v>
      </c>
      <c r="F5" s="49" t="s">
        <v>66</v>
      </c>
      <c r="G5" s="49" t="s">
        <v>69</v>
      </c>
      <c r="H5" s="49" t="s">
        <v>68</v>
      </c>
      <c r="I5" s="49" t="s">
        <v>64</v>
      </c>
      <c r="J5" s="49" t="s">
        <v>65</v>
      </c>
      <c r="K5" s="49"/>
    </row>
    <row r="6" spans="1:17" ht="49.2" customHeight="1" thickBot="1" x14ac:dyDescent="0.35">
      <c r="A6" s="7"/>
      <c r="B6" s="51"/>
      <c r="C6" s="46"/>
      <c r="D6" s="47"/>
      <c r="E6" s="47"/>
      <c r="F6" s="49"/>
      <c r="G6" s="49"/>
      <c r="H6" s="49"/>
      <c r="I6" s="49"/>
      <c r="J6" s="49"/>
      <c r="K6" s="49"/>
    </row>
    <row r="7" spans="1:17" customFormat="1" ht="56.4" customHeight="1" thickBot="1" x14ac:dyDescent="0.35">
      <c r="A7" s="8" t="s">
        <v>72</v>
      </c>
      <c r="B7" s="9"/>
      <c r="C7" s="10">
        <f>C8</f>
        <v>1328902</v>
      </c>
      <c r="D7" s="10">
        <f t="shared" ref="D7:J7" si="0">D8</f>
        <v>1328902</v>
      </c>
      <c r="E7" s="10">
        <f>E8</f>
        <v>1328902</v>
      </c>
      <c r="F7" s="34">
        <f t="shared" si="0"/>
        <v>0</v>
      </c>
      <c r="G7" s="34">
        <f t="shared" si="0"/>
        <v>87000</v>
      </c>
      <c r="H7" s="34">
        <f t="shared" si="0"/>
        <v>87000</v>
      </c>
      <c r="I7" s="34">
        <f t="shared" si="0"/>
        <v>87000</v>
      </c>
      <c r="J7" s="34">
        <f t="shared" si="0"/>
        <v>87000</v>
      </c>
      <c r="K7" s="35"/>
    </row>
    <row r="8" spans="1:17" customFormat="1" ht="27" x14ac:dyDescent="0.3">
      <c r="A8" s="11"/>
      <c r="B8" s="12" t="s">
        <v>4</v>
      </c>
      <c r="C8" s="13">
        <f>C9+C10+C11</f>
        <v>1328902</v>
      </c>
      <c r="D8" s="13">
        <f t="shared" ref="D8:E8" si="1">D9+D10+D11</f>
        <v>1328902</v>
      </c>
      <c r="E8" s="13">
        <f t="shared" si="1"/>
        <v>1328902</v>
      </c>
      <c r="F8" s="13">
        <f t="shared" ref="F8:J8" si="2">F9+F10+F11</f>
        <v>0</v>
      </c>
      <c r="G8" s="13">
        <f t="shared" si="2"/>
        <v>87000</v>
      </c>
      <c r="H8" s="13">
        <f t="shared" si="2"/>
        <v>87000</v>
      </c>
      <c r="I8" s="13">
        <f t="shared" si="2"/>
        <v>87000</v>
      </c>
      <c r="J8" s="13">
        <f t="shared" si="2"/>
        <v>87000</v>
      </c>
      <c r="K8" s="14"/>
    </row>
    <row r="9" spans="1:17" customFormat="1" x14ac:dyDescent="0.3">
      <c r="A9" s="11"/>
      <c r="B9" s="15" t="s">
        <v>5</v>
      </c>
      <c r="C9" s="13">
        <f>C20+C37+C40+C49+C22+C56+C33</f>
        <v>120413</v>
      </c>
      <c r="D9" s="13">
        <f>D20+D37+D40+D49+D22+D56+D33</f>
        <v>103023</v>
      </c>
      <c r="E9" s="13">
        <f>E20+E37+E40+E49+E22+E56+E33</f>
        <v>103023</v>
      </c>
      <c r="F9" s="13">
        <f>F20+F37+F40+F49+F22</f>
        <v>0</v>
      </c>
      <c r="G9" s="13">
        <f>G20+G37+G40+G49+G22</f>
        <v>0</v>
      </c>
      <c r="H9" s="13">
        <f>H20+H37+H40+H49+H22</f>
        <v>0</v>
      </c>
      <c r="I9" s="13">
        <f>I20+I37+I40+I49+I22</f>
        <v>0</v>
      </c>
      <c r="J9" s="13">
        <f>J20+J37+J40+J49+J22</f>
        <v>0</v>
      </c>
      <c r="K9" s="14"/>
    </row>
    <row r="10" spans="1:17" customFormat="1" x14ac:dyDescent="0.3">
      <c r="A10" s="11"/>
      <c r="B10" s="15" t="s">
        <v>6</v>
      </c>
      <c r="C10" s="13">
        <f>C15+C16+C17+C27+C34+C46+C59+C61+C62+C63+C67+C70+C64+C68</f>
        <v>1198489</v>
      </c>
      <c r="D10" s="13">
        <f>D15+D16+D17+D27+D34+D46+D59+D61+D62+D63+D67+D70+D68</f>
        <v>1215879</v>
      </c>
      <c r="E10" s="13">
        <f>E15+E16+E17+E27+E34+E46+E59+E61+E62+E63+E67+E70+E68</f>
        <v>1215879</v>
      </c>
      <c r="F10" s="13"/>
      <c r="G10" s="13">
        <f>G15+G16+G17+G27+G33+G46+G59+G61+G62+G63+G67</f>
        <v>87000</v>
      </c>
      <c r="H10" s="13">
        <f>H15+H16+H17+H27+H33+H46+H59+H61+H62+H63+H67</f>
        <v>87000</v>
      </c>
      <c r="I10" s="13">
        <f>I15+I16+I17+I27+I33+I46+I59+I61+I62+I63+I67</f>
        <v>87000</v>
      </c>
      <c r="J10" s="13">
        <f>J15+J16+J17+J27+J33+J46+J59+J61+J62+J63+J67</f>
        <v>87000</v>
      </c>
      <c r="K10" s="14"/>
    </row>
    <row r="11" spans="1:17" customFormat="1" x14ac:dyDescent="0.3">
      <c r="A11" s="11"/>
      <c r="B11" s="15" t="s">
        <v>7</v>
      </c>
      <c r="C11" s="13">
        <f>C69</f>
        <v>10000</v>
      </c>
      <c r="D11" s="13">
        <f>D69</f>
        <v>10000</v>
      </c>
      <c r="E11" s="13">
        <f t="shared" ref="E11:J11" si="3">E69</f>
        <v>10000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4"/>
    </row>
    <row r="12" spans="1:17" ht="27" customHeight="1" x14ac:dyDescent="0.3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7" x14ac:dyDescent="0.3">
      <c r="A13" s="16" t="s">
        <v>9</v>
      </c>
      <c r="B13" s="17"/>
      <c r="C13" s="18">
        <f t="shared" ref="C13:J13" si="4">C14</f>
        <v>146647</v>
      </c>
      <c r="D13" s="18">
        <f t="shared" si="4"/>
        <v>160499</v>
      </c>
      <c r="E13" s="18">
        <f t="shared" si="4"/>
        <v>160499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6"/>
      <c r="O13" s="2"/>
      <c r="Q13" s="2"/>
    </row>
    <row r="14" spans="1:17" ht="39" customHeight="1" x14ac:dyDescent="0.3">
      <c r="A14" s="19" t="s">
        <v>10</v>
      </c>
      <c r="B14" s="20"/>
      <c r="C14" s="21">
        <f t="shared" ref="C14:J14" si="5">C15+C16+C17</f>
        <v>146647</v>
      </c>
      <c r="D14" s="21">
        <f t="shared" si="5"/>
        <v>160499</v>
      </c>
      <c r="E14" s="21">
        <f t="shared" si="5"/>
        <v>160499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19"/>
      <c r="O14" s="2"/>
    </row>
    <row r="15" spans="1:17" ht="28.5" customHeight="1" x14ac:dyDescent="0.3">
      <c r="A15" s="29" t="s">
        <v>11</v>
      </c>
      <c r="B15" s="28" t="s">
        <v>4</v>
      </c>
      <c r="C15" s="27">
        <f>12*7000</f>
        <v>84000</v>
      </c>
      <c r="D15" s="27">
        <f>7000*15</f>
        <v>105000</v>
      </c>
      <c r="E15" s="27">
        <v>105000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9"/>
      <c r="L15" s="31"/>
      <c r="O15" s="2"/>
    </row>
    <row r="16" spans="1:17" ht="40.5" customHeight="1" x14ac:dyDescent="0.3">
      <c r="A16" s="29" t="s">
        <v>11</v>
      </c>
      <c r="B16" s="28" t="s">
        <v>12</v>
      </c>
      <c r="C16" s="27">
        <v>7148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9"/>
    </row>
    <row r="17" spans="1:15" ht="42" customHeight="1" x14ac:dyDescent="0.3">
      <c r="A17" s="22" t="s">
        <v>11</v>
      </c>
      <c r="B17" s="23" t="s">
        <v>13</v>
      </c>
      <c r="C17" s="27">
        <v>55499</v>
      </c>
      <c r="D17" s="27">
        <v>55499</v>
      </c>
      <c r="E17" s="27">
        <v>55499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9"/>
      <c r="L17" s="33"/>
    </row>
    <row r="18" spans="1:15" x14ac:dyDescent="0.3">
      <c r="A18" s="16" t="s">
        <v>14</v>
      </c>
      <c r="B18" s="17"/>
      <c r="C18" s="18">
        <f t="shared" ref="C18:J18" si="6">C19+C21</f>
        <v>44812</v>
      </c>
      <c r="D18" s="18">
        <f t="shared" si="6"/>
        <v>42882</v>
      </c>
      <c r="E18" s="18">
        <f t="shared" si="6"/>
        <v>42882</v>
      </c>
      <c r="F18" s="18">
        <f t="shared" si="6"/>
        <v>0</v>
      </c>
      <c r="G18" s="18">
        <f t="shared" si="6"/>
        <v>0</v>
      </c>
      <c r="H18" s="18">
        <f t="shared" si="6"/>
        <v>0</v>
      </c>
      <c r="I18" s="18">
        <f t="shared" si="6"/>
        <v>0</v>
      </c>
      <c r="J18" s="18">
        <f t="shared" si="6"/>
        <v>0</v>
      </c>
      <c r="K18" s="16"/>
      <c r="O18" s="2"/>
    </row>
    <row r="19" spans="1:15" ht="23.25" customHeight="1" x14ac:dyDescent="0.3">
      <c r="A19" s="19" t="s">
        <v>35</v>
      </c>
      <c r="B19" s="20"/>
      <c r="C19" s="21">
        <f t="shared" ref="C19:J19" si="7">C20</f>
        <v>12200</v>
      </c>
      <c r="D19" s="21">
        <f t="shared" si="7"/>
        <v>12200</v>
      </c>
      <c r="E19" s="21">
        <f t="shared" si="7"/>
        <v>12200</v>
      </c>
      <c r="F19" s="21">
        <f t="shared" si="7"/>
        <v>0</v>
      </c>
      <c r="G19" s="21">
        <f t="shared" si="7"/>
        <v>0</v>
      </c>
      <c r="H19" s="21">
        <f t="shared" si="7"/>
        <v>0</v>
      </c>
      <c r="I19" s="21">
        <f t="shared" si="7"/>
        <v>0</v>
      </c>
      <c r="J19" s="21">
        <f t="shared" si="7"/>
        <v>0</v>
      </c>
      <c r="K19" s="19"/>
    </row>
    <row r="20" spans="1:15" ht="27" x14ac:dyDescent="0.3">
      <c r="A20" s="29" t="s">
        <v>15</v>
      </c>
      <c r="B20" s="28" t="s">
        <v>4</v>
      </c>
      <c r="C20" s="27">
        <v>12200</v>
      </c>
      <c r="D20" s="25">
        <v>12200</v>
      </c>
      <c r="E20" s="25">
        <v>12200</v>
      </c>
      <c r="F20" s="25">
        <v>0</v>
      </c>
      <c r="G20" s="25"/>
      <c r="H20" s="25"/>
      <c r="I20" s="25"/>
      <c r="J20" s="25"/>
      <c r="K20" s="26"/>
    </row>
    <row r="21" spans="1:15" ht="25.5" customHeight="1" x14ac:dyDescent="0.3">
      <c r="A21" s="19" t="s">
        <v>36</v>
      </c>
      <c r="B21" s="20"/>
      <c r="C21" s="21">
        <f t="shared" ref="C21:I21" si="8">C22</f>
        <v>32612</v>
      </c>
      <c r="D21" s="21">
        <f t="shared" si="8"/>
        <v>30682</v>
      </c>
      <c r="E21" s="21">
        <f t="shared" si="8"/>
        <v>30682</v>
      </c>
      <c r="F21" s="21">
        <f t="shared" si="8"/>
        <v>0</v>
      </c>
      <c r="G21" s="21">
        <f t="shared" si="8"/>
        <v>0</v>
      </c>
      <c r="H21" s="21">
        <v>0</v>
      </c>
      <c r="I21" s="21">
        <f t="shared" si="8"/>
        <v>0</v>
      </c>
      <c r="J21" s="21">
        <v>0</v>
      </c>
      <c r="K21" s="19"/>
    </row>
    <row r="22" spans="1:15" ht="33.75" customHeight="1" x14ac:dyDescent="0.3">
      <c r="A22" s="29" t="s">
        <v>15</v>
      </c>
      <c r="B22" s="28" t="s">
        <v>4</v>
      </c>
      <c r="C22" s="36">
        <v>32612</v>
      </c>
      <c r="D22" s="27">
        <v>30682</v>
      </c>
      <c r="E22" s="27">
        <v>30682</v>
      </c>
      <c r="F22" s="25">
        <v>0</v>
      </c>
      <c r="G22" s="25">
        <v>0</v>
      </c>
      <c r="H22" s="24">
        <v>0</v>
      </c>
      <c r="I22" s="25">
        <v>0</v>
      </c>
      <c r="J22" s="24">
        <v>0</v>
      </c>
      <c r="K22" s="26"/>
      <c r="O22"/>
    </row>
    <row r="23" spans="1:15" x14ac:dyDescent="0.3">
      <c r="A23" s="16" t="s">
        <v>16</v>
      </c>
      <c r="B23" s="17"/>
      <c r="C23" s="18">
        <f>C24+C26+C28+C30+C32</f>
        <v>124700</v>
      </c>
      <c r="D23" s="18">
        <f>SUM(D24,D26,D28,D30,D32)</f>
        <v>124700</v>
      </c>
      <c r="E23" s="18">
        <f>SUM(E24,E26,E28,E30,E32)</f>
        <v>124700</v>
      </c>
      <c r="F23" s="18">
        <f>SUM(F24,F26,F28,F30,F32)</f>
        <v>0</v>
      </c>
      <c r="G23" s="18">
        <f>SUM(G24,G26,G28,G30,G32)</f>
        <v>0</v>
      </c>
      <c r="H23" s="18">
        <f>SUM(H21:H22,H24,H26,H28,H30,H32)</f>
        <v>0</v>
      </c>
      <c r="I23" s="18">
        <f>SUM(I21:I22,I24,I26,I28,I30,I32)</f>
        <v>0</v>
      </c>
      <c r="J23" s="18">
        <f>SUM(J21:J22,J24,J26,J28,J30,J32)</f>
        <v>0</v>
      </c>
      <c r="K23" s="18"/>
    </row>
    <row r="24" spans="1:15" x14ac:dyDescent="0.3">
      <c r="A24" s="19" t="s">
        <v>17</v>
      </c>
      <c r="B24" s="20"/>
      <c r="C24" s="21">
        <v>0</v>
      </c>
      <c r="D24" s="21">
        <v>0</v>
      </c>
      <c r="E24" s="21">
        <v>0</v>
      </c>
      <c r="F24" s="21">
        <f t="shared" ref="F24:J24" si="9">F25</f>
        <v>0</v>
      </c>
      <c r="G24" s="21">
        <f t="shared" si="9"/>
        <v>0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19"/>
    </row>
    <row r="25" spans="1:15" ht="30.75" customHeight="1" x14ac:dyDescent="0.3">
      <c r="A25" s="26" t="s">
        <v>15</v>
      </c>
      <c r="B25" s="23" t="s">
        <v>4</v>
      </c>
      <c r="C25" s="24" t="s">
        <v>62</v>
      </c>
      <c r="D25" s="24" t="s">
        <v>62</v>
      </c>
      <c r="E25" s="24" t="s">
        <v>62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6"/>
    </row>
    <row r="26" spans="1:15" ht="13.5" customHeight="1" x14ac:dyDescent="0.3">
      <c r="A26" s="19" t="s">
        <v>37</v>
      </c>
      <c r="B26" s="20"/>
      <c r="C26" s="21">
        <f t="shared" ref="C26:J26" si="10">C27</f>
        <v>22400</v>
      </c>
      <c r="D26" s="21">
        <f t="shared" si="10"/>
        <v>22400</v>
      </c>
      <c r="E26" s="21">
        <f t="shared" si="10"/>
        <v>22400</v>
      </c>
      <c r="F26" s="21">
        <f t="shared" si="10"/>
        <v>0</v>
      </c>
      <c r="G26" s="21">
        <f t="shared" si="10"/>
        <v>0</v>
      </c>
      <c r="H26" s="21">
        <f t="shared" si="10"/>
        <v>0</v>
      </c>
      <c r="I26" s="21">
        <f t="shared" si="10"/>
        <v>0</v>
      </c>
      <c r="J26" s="21">
        <f t="shared" si="10"/>
        <v>0</v>
      </c>
      <c r="K26" s="19"/>
    </row>
    <row r="27" spans="1:15" ht="30.75" customHeight="1" x14ac:dyDescent="0.3">
      <c r="A27" s="22" t="s">
        <v>11</v>
      </c>
      <c r="B27" s="28" t="s">
        <v>4</v>
      </c>
      <c r="C27" s="24">
        <v>22400</v>
      </c>
      <c r="D27" s="25">
        <v>22400</v>
      </c>
      <c r="E27" s="25">
        <v>22400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6"/>
    </row>
    <row r="28" spans="1:15" ht="30" customHeight="1" x14ac:dyDescent="0.3">
      <c r="A28" s="19" t="s">
        <v>18</v>
      </c>
      <c r="B28" s="20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19"/>
    </row>
    <row r="29" spans="1:15" ht="36" customHeight="1" x14ac:dyDescent="0.3">
      <c r="A29" s="26"/>
      <c r="B29" s="28" t="s">
        <v>4</v>
      </c>
      <c r="C29" s="27" t="s">
        <v>19</v>
      </c>
      <c r="D29" s="27" t="s">
        <v>19</v>
      </c>
      <c r="E29" s="27" t="s">
        <v>19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9"/>
    </row>
    <row r="30" spans="1:15" ht="30" customHeight="1" x14ac:dyDescent="0.3">
      <c r="A30" s="19" t="s">
        <v>38</v>
      </c>
      <c r="B30" s="20"/>
      <c r="C30" s="21">
        <v>0</v>
      </c>
      <c r="D30" s="21">
        <v>0</v>
      </c>
      <c r="E30" s="21">
        <v>0</v>
      </c>
      <c r="F30" s="21">
        <f t="shared" ref="F30:J30" si="11">F31</f>
        <v>0</v>
      </c>
      <c r="G30" s="21">
        <f t="shared" si="11"/>
        <v>0</v>
      </c>
      <c r="H30" s="21">
        <f t="shared" si="11"/>
        <v>0</v>
      </c>
      <c r="I30" s="21">
        <f t="shared" si="11"/>
        <v>0</v>
      </c>
      <c r="J30" s="21">
        <f t="shared" si="11"/>
        <v>0</v>
      </c>
      <c r="K30" s="19"/>
    </row>
    <row r="31" spans="1:15" ht="27" x14ac:dyDescent="0.3">
      <c r="A31" s="22" t="s">
        <v>20</v>
      </c>
      <c r="B31" s="28" t="s">
        <v>4</v>
      </c>
      <c r="C31" s="27" t="s">
        <v>58</v>
      </c>
      <c r="D31" s="27" t="s">
        <v>58</v>
      </c>
      <c r="E31" s="27" t="s">
        <v>58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9"/>
    </row>
    <row r="32" spans="1:15" ht="28.5" customHeight="1" x14ac:dyDescent="0.3">
      <c r="A32" s="19" t="s">
        <v>70</v>
      </c>
      <c r="B32" s="20"/>
      <c r="C32" s="21">
        <f>C33+C34</f>
        <v>102300</v>
      </c>
      <c r="D32" s="21">
        <f t="shared" ref="D32:E32" si="12">D33+D34</f>
        <v>102300</v>
      </c>
      <c r="E32" s="21">
        <f t="shared" si="12"/>
        <v>102300</v>
      </c>
      <c r="F32" s="21">
        <f t="shared" ref="F32:J32" si="13">F33</f>
        <v>0</v>
      </c>
      <c r="G32" s="21">
        <f t="shared" si="13"/>
        <v>0</v>
      </c>
      <c r="H32" s="21">
        <f t="shared" si="13"/>
        <v>0</v>
      </c>
      <c r="I32" s="21">
        <f t="shared" si="13"/>
        <v>0</v>
      </c>
      <c r="J32" s="21">
        <f t="shared" si="13"/>
        <v>0</v>
      </c>
      <c r="K32" s="19"/>
    </row>
    <row r="33" spans="1:11" ht="27" x14ac:dyDescent="0.3">
      <c r="A33" s="22" t="s">
        <v>15</v>
      </c>
      <c r="B33" s="28" t="s">
        <v>4</v>
      </c>
      <c r="C33" s="24">
        <v>8000</v>
      </c>
      <c r="D33" s="27">
        <v>8000</v>
      </c>
      <c r="E33" s="27">
        <v>8000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9"/>
    </row>
    <row r="34" spans="1:11" ht="41.4" customHeight="1" x14ac:dyDescent="0.3">
      <c r="A34" s="29" t="s">
        <v>11</v>
      </c>
      <c r="B34" s="28" t="s">
        <v>4</v>
      </c>
      <c r="C34" s="27">
        <v>94300</v>
      </c>
      <c r="D34" s="27">
        <v>94300</v>
      </c>
      <c r="E34" s="27">
        <v>94300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2"/>
    </row>
    <row r="35" spans="1:11" x14ac:dyDescent="0.3">
      <c r="A35" s="16" t="s">
        <v>21</v>
      </c>
      <c r="B35" s="17"/>
      <c r="C35" s="18">
        <f t="shared" ref="C35:J35" si="14">C36</f>
        <v>2531</v>
      </c>
      <c r="D35" s="18">
        <f t="shared" si="14"/>
        <v>2141</v>
      </c>
      <c r="E35" s="18">
        <f t="shared" si="14"/>
        <v>2141</v>
      </c>
      <c r="F35" s="18">
        <f t="shared" si="14"/>
        <v>0</v>
      </c>
      <c r="G35" s="18">
        <f t="shared" si="14"/>
        <v>0</v>
      </c>
      <c r="H35" s="18">
        <f t="shared" si="14"/>
        <v>0</v>
      </c>
      <c r="I35" s="18">
        <f t="shared" si="14"/>
        <v>0</v>
      </c>
      <c r="J35" s="18">
        <f t="shared" si="14"/>
        <v>0</v>
      </c>
      <c r="K35" s="16"/>
    </row>
    <row r="36" spans="1:11" x14ac:dyDescent="0.3">
      <c r="A36" s="19" t="s">
        <v>39</v>
      </c>
      <c r="B36" s="20"/>
      <c r="C36" s="21">
        <f t="shared" ref="C36:J36" si="15">C37</f>
        <v>2531</v>
      </c>
      <c r="D36" s="21">
        <f t="shared" si="15"/>
        <v>2141</v>
      </c>
      <c r="E36" s="21">
        <f t="shared" si="15"/>
        <v>2141</v>
      </c>
      <c r="F36" s="21">
        <f t="shared" si="15"/>
        <v>0</v>
      </c>
      <c r="G36" s="21">
        <f t="shared" si="15"/>
        <v>0</v>
      </c>
      <c r="H36" s="21">
        <f t="shared" si="15"/>
        <v>0</v>
      </c>
      <c r="I36" s="21">
        <f t="shared" si="15"/>
        <v>0</v>
      </c>
      <c r="J36" s="21">
        <f t="shared" si="15"/>
        <v>0</v>
      </c>
      <c r="K36" s="19"/>
    </row>
    <row r="37" spans="1:11" ht="27" x14ac:dyDescent="0.3">
      <c r="A37" s="29" t="s">
        <v>15</v>
      </c>
      <c r="B37" s="28" t="s">
        <v>4</v>
      </c>
      <c r="C37" s="27">
        <v>2531</v>
      </c>
      <c r="D37" s="27">
        <v>2141</v>
      </c>
      <c r="E37" s="27">
        <v>2141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9"/>
    </row>
    <row r="38" spans="1:11" x14ac:dyDescent="0.3">
      <c r="A38" s="16" t="s">
        <v>40</v>
      </c>
      <c r="B38" s="17"/>
      <c r="C38" s="18">
        <f t="shared" ref="C38:J38" si="16">C39</f>
        <v>70</v>
      </c>
      <c r="D38" s="18">
        <f t="shared" si="16"/>
        <v>0</v>
      </c>
      <c r="E38" s="18">
        <f t="shared" si="16"/>
        <v>0</v>
      </c>
      <c r="F38" s="18">
        <f t="shared" si="16"/>
        <v>0</v>
      </c>
      <c r="G38" s="18">
        <f t="shared" si="16"/>
        <v>0</v>
      </c>
      <c r="H38" s="18">
        <f t="shared" si="16"/>
        <v>0</v>
      </c>
      <c r="I38" s="18">
        <f t="shared" si="16"/>
        <v>0</v>
      </c>
      <c r="J38" s="18">
        <f t="shared" si="16"/>
        <v>0</v>
      </c>
      <c r="K38" s="16"/>
    </row>
    <row r="39" spans="1:11" ht="27.75" customHeight="1" x14ac:dyDescent="0.3">
      <c r="A39" s="19" t="s">
        <v>41</v>
      </c>
      <c r="B39" s="20"/>
      <c r="C39" s="21">
        <f t="shared" ref="C39:G39" si="17">C40</f>
        <v>70</v>
      </c>
      <c r="D39" s="21">
        <f t="shared" si="17"/>
        <v>0</v>
      </c>
      <c r="E39" s="21">
        <f t="shared" si="17"/>
        <v>0</v>
      </c>
      <c r="F39" s="21">
        <f t="shared" si="17"/>
        <v>0</v>
      </c>
      <c r="G39" s="21">
        <f t="shared" si="17"/>
        <v>0</v>
      </c>
      <c r="H39" s="21">
        <f t="shared" ref="H39:J39" si="18">H40</f>
        <v>0</v>
      </c>
      <c r="I39" s="21">
        <f t="shared" si="18"/>
        <v>0</v>
      </c>
      <c r="J39" s="21">
        <f t="shared" si="18"/>
        <v>0</v>
      </c>
      <c r="K39" s="19"/>
    </row>
    <row r="40" spans="1:11" ht="27" x14ac:dyDescent="0.3">
      <c r="A40" s="29" t="s">
        <v>15</v>
      </c>
      <c r="B40" s="28" t="s">
        <v>4</v>
      </c>
      <c r="C40" s="27">
        <v>70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9"/>
    </row>
    <row r="41" spans="1:11" x14ac:dyDescent="0.3">
      <c r="A41" s="16" t="s">
        <v>42</v>
      </c>
      <c r="B41" s="17"/>
      <c r="C41" s="18">
        <f t="shared" ref="C41:J41" si="19">C42</f>
        <v>0</v>
      </c>
      <c r="D41" s="18">
        <f t="shared" si="19"/>
        <v>0</v>
      </c>
      <c r="E41" s="18">
        <f t="shared" si="19"/>
        <v>0</v>
      </c>
      <c r="F41" s="18">
        <f t="shared" si="19"/>
        <v>0</v>
      </c>
      <c r="G41" s="18">
        <f t="shared" si="19"/>
        <v>0</v>
      </c>
      <c r="H41" s="18">
        <f t="shared" si="19"/>
        <v>0</v>
      </c>
      <c r="I41" s="18">
        <f t="shared" si="19"/>
        <v>0</v>
      </c>
      <c r="J41" s="18">
        <f t="shared" si="19"/>
        <v>0</v>
      </c>
      <c r="K41" s="16"/>
    </row>
    <row r="42" spans="1:11" x14ac:dyDescent="0.3">
      <c r="A42" s="19" t="s">
        <v>43</v>
      </c>
      <c r="B42" s="20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9"/>
    </row>
    <row r="43" spans="1:11" ht="27" x14ac:dyDescent="0.3">
      <c r="A43" s="26"/>
      <c r="B43" s="28" t="s">
        <v>4</v>
      </c>
      <c r="C43" s="25" t="s">
        <v>27</v>
      </c>
      <c r="D43" s="25" t="s">
        <v>27</v>
      </c>
      <c r="E43" s="25" t="s">
        <v>27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6"/>
    </row>
    <row r="44" spans="1:11" x14ac:dyDescent="0.3">
      <c r="A44" s="16" t="s">
        <v>44</v>
      </c>
      <c r="B44" s="17"/>
      <c r="C44" s="18">
        <f t="shared" ref="C44:J44" si="20">C45</f>
        <v>20000</v>
      </c>
      <c r="D44" s="18">
        <f t="shared" si="20"/>
        <v>20000</v>
      </c>
      <c r="E44" s="18">
        <f t="shared" si="20"/>
        <v>20000</v>
      </c>
      <c r="F44" s="18">
        <f t="shared" si="20"/>
        <v>0</v>
      </c>
      <c r="G44" s="18">
        <f t="shared" si="20"/>
        <v>0</v>
      </c>
      <c r="H44" s="18">
        <f t="shared" si="20"/>
        <v>0</v>
      </c>
      <c r="I44" s="18">
        <f t="shared" si="20"/>
        <v>0</v>
      </c>
      <c r="J44" s="18">
        <f t="shared" si="20"/>
        <v>0</v>
      </c>
      <c r="K44" s="16"/>
    </row>
    <row r="45" spans="1:11" x14ac:dyDescent="0.3">
      <c r="A45" s="19" t="s">
        <v>45</v>
      </c>
      <c r="B45" s="20"/>
      <c r="C45" s="21">
        <f t="shared" ref="C45:J45" si="21">C46</f>
        <v>20000</v>
      </c>
      <c r="D45" s="21">
        <f t="shared" si="21"/>
        <v>20000</v>
      </c>
      <c r="E45" s="21">
        <f t="shared" si="21"/>
        <v>20000</v>
      </c>
      <c r="F45" s="21">
        <f t="shared" si="21"/>
        <v>0</v>
      </c>
      <c r="G45" s="21">
        <f t="shared" si="21"/>
        <v>0</v>
      </c>
      <c r="H45" s="21">
        <f t="shared" si="21"/>
        <v>0</v>
      </c>
      <c r="I45" s="21">
        <f t="shared" si="21"/>
        <v>0</v>
      </c>
      <c r="J45" s="21">
        <f t="shared" si="21"/>
        <v>0</v>
      </c>
      <c r="K45" s="19"/>
    </row>
    <row r="46" spans="1:11" ht="27" x14ac:dyDescent="0.3">
      <c r="A46" s="29" t="s">
        <v>11</v>
      </c>
      <c r="B46" s="28" t="s">
        <v>4</v>
      </c>
      <c r="C46" s="27">
        <v>20000</v>
      </c>
      <c r="D46" s="27">
        <v>20000</v>
      </c>
      <c r="E46" s="27">
        <v>20000</v>
      </c>
      <c r="F46" s="27">
        <v>0</v>
      </c>
      <c r="G46" s="27">
        <v>0</v>
      </c>
      <c r="H46" s="27">
        <v>0</v>
      </c>
      <c r="I46" s="27"/>
      <c r="J46" s="27">
        <v>0</v>
      </c>
      <c r="K46" s="29"/>
    </row>
    <row r="47" spans="1:11" x14ac:dyDescent="0.3">
      <c r="A47" s="16" t="s">
        <v>56</v>
      </c>
      <c r="B47" s="17"/>
      <c r="C47" s="18">
        <f t="shared" ref="C47:J48" si="22">C48</f>
        <v>50000</v>
      </c>
      <c r="D47" s="18">
        <f t="shared" si="22"/>
        <v>50000</v>
      </c>
      <c r="E47" s="18"/>
      <c r="F47" s="18">
        <f t="shared" si="22"/>
        <v>0</v>
      </c>
      <c r="G47" s="18">
        <f t="shared" si="22"/>
        <v>0</v>
      </c>
      <c r="H47" s="18">
        <f t="shared" si="22"/>
        <v>0</v>
      </c>
      <c r="I47" s="18">
        <f t="shared" si="22"/>
        <v>0</v>
      </c>
      <c r="J47" s="18">
        <f t="shared" si="22"/>
        <v>0</v>
      </c>
      <c r="K47" s="16"/>
    </row>
    <row r="48" spans="1:11" x14ac:dyDescent="0.3">
      <c r="A48" s="19" t="s">
        <v>57</v>
      </c>
      <c r="B48" s="20"/>
      <c r="C48" s="21">
        <f t="shared" si="22"/>
        <v>50000</v>
      </c>
      <c r="D48" s="21">
        <f t="shared" si="22"/>
        <v>50000</v>
      </c>
      <c r="E48" s="21">
        <f t="shared" si="22"/>
        <v>50000</v>
      </c>
      <c r="F48" s="21">
        <f t="shared" si="22"/>
        <v>0</v>
      </c>
      <c r="G48" s="21">
        <f t="shared" si="22"/>
        <v>0</v>
      </c>
      <c r="H48" s="21">
        <f t="shared" si="22"/>
        <v>0</v>
      </c>
      <c r="I48" s="21">
        <f t="shared" si="22"/>
        <v>0</v>
      </c>
      <c r="J48" s="21">
        <f t="shared" si="22"/>
        <v>0</v>
      </c>
      <c r="K48" s="19"/>
    </row>
    <row r="49" spans="1:15" ht="27" x14ac:dyDescent="0.3">
      <c r="A49" s="29" t="s">
        <v>15</v>
      </c>
      <c r="B49" s="28" t="s">
        <v>4</v>
      </c>
      <c r="C49" s="27">
        <v>50000</v>
      </c>
      <c r="D49" s="27">
        <v>50000</v>
      </c>
      <c r="E49" s="27">
        <v>50000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9"/>
    </row>
    <row r="50" spans="1:15" ht="27" customHeight="1" x14ac:dyDescent="0.3">
      <c r="A50" s="48" t="s">
        <v>22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5" x14ac:dyDescent="0.3">
      <c r="A51" s="16" t="s">
        <v>23</v>
      </c>
      <c r="B51" s="17"/>
      <c r="C51" s="18">
        <f t="shared" ref="C51:J51" si="23">C52+C55</f>
        <v>15000</v>
      </c>
      <c r="D51" s="18">
        <f t="shared" si="23"/>
        <v>0</v>
      </c>
      <c r="E51" s="18">
        <f t="shared" si="23"/>
        <v>0</v>
      </c>
      <c r="F51" s="18">
        <f t="shared" si="23"/>
        <v>0</v>
      </c>
      <c r="G51" s="18">
        <f t="shared" si="23"/>
        <v>0</v>
      </c>
      <c r="H51" s="18">
        <f t="shared" si="23"/>
        <v>0</v>
      </c>
      <c r="I51" s="18">
        <f t="shared" si="23"/>
        <v>0</v>
      </c>
      <c r="J51" s="18">
        <f t="shared" si="23"/>
        <v>0</v>
      </c>
      <c r="K51" s="16"/>
    </row>
    <row r="52" spans="1:15" x14ac:dyDescent="0.3">
      <c r="A52" s="19" t="s">
        <v>24</v>
      </c>
      <c r="B52" s="20"/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19"/>
    </row>
    <row r="53" spans="1:15" ht="36" customHeight="1" x14ac:dyDescent="0.3">
      <c r="A53" s="26"/>
      <c r="B53" s="28" t="s">
        <v>4</v>
      </c>
      <c r="C53" s="27" t="s">
        <v>46</v>
      </c>
      <c r="D53" s="27" t="s">
        <v>46</v>
      </c>
      <c r="E53" s="27" t="s">
        <v>46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9"/>
    </row>
    <row r="54" spans="1:15" ht="37.200000000000003" customHeight="1" x14ac:dyDescent="0.3">
      <c r="A54" s="26"/>
      <c r="B54" s="28" t="s">
        <v>4</v>
      </c>
      <c r="C54" s="27" t="s">
        <v>47</v>
      </c>
      <c r="D54" s="27" t="s">
        <v>47</v>
      </c>
      <c r="E54" s="27" t="s">
        <v>47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9"/>
    </row>
    <row r="55" spans="1:15" x14ac:dyDescent="0.3">
      <c r="A55" s="19" t="s">
        <v>60</v>
      </c>
      <c r="B55" s="20"/>
      <c r="C55" s="21">
        <f>C56</f>
        <v>15000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9"/>
    </row>
    <row r="56" spans="1:15" ht="29.25" customHeight="1" x14ac:dyDescent="0.3">
      <c r="A56" s="29" t="s">
        <v>15</v>
      </c>
      <c r="B56" s="28" t="s">
        <v>4</v>
      </c>
      <c r="C56" s="27">
        <v>15000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9"/>
      <c r="O56"/>
    </row>
    <row r="57" spans="1:15" x14ac:dyDescent="0.3">
      <c r="A57" s="16" t="s">
        <v>25</v>
      </c>
      <c r="B57" s="17"/>
      <c r="C57" s="18">
        <f t="shared" ref="C57:J57" si="24">C58+C60</f>
        <v>630462</v>
      </c>
      <c r="D57" s="18">
        <f t="shared" si="24"/>
        <v>634000</v>
      </c>
      <c r="E57" s="18">
        <f t="shared" si="24"/>
        <v>634000</v>
      </c>
      <c r="F57" s="18">
        <f t="shared" si="24"/>
        <v>0</v>
      </c>
      <c r="G57" s="18">
        <f t="shared" si="24"/>
        <v>87000</v>
      </c>
      <c r="H57" s="18">
        <f t="shared" si="24"/>
        <v>87000</v>
      </c>
      <c r="I57" s="18">
        <f t="shared" si="24"/>
        <v>87000</v>
      </c>
      <c r="J57" s="18">
        <f t="shared" si="24"/>
        <v>87000</v>
      </c>
      <c r="K57" s="16"/>
      <c r="O57"/>
    </row>
    <row r="58" spans="1:15" x14ac:dyDescent="0.3">
      <c r="A58" s="19" t="s">
        <v>26</v>
      </c>
      <c r="B58" s="20"/>
      <c r="C58" s="21">
        <f t="shared" ref="C58:J58" si="25">C59</f>
        <v>342000</v>
      </c>
      <c r="D58" s="21">
        <f t="shared" si="25"/>
        <v>342000</v>
      </c>
      <c r="E58" s="21">
        <f t="shared" si="25"/>
        <v>342000</v>
      </c>
      <c r="F58" s="21">
        <f t="shared" si="25"/>
        <v>0</v>
      </c>
      <c r="G58" s="21">
        <f t="shared" si="25"/>
        <v>87000</v>
      </c>
      <c r="H58" s="21">
        <f t="shared" si="25"/>
        <v>87000</v>
      </c>
      <c r="I58" s="21">
        <f t="shared" si="25"/>
        <v>87000</v>
      </c>
      <c r="J58" s="21">
        <f t="shared" si="25"/>
        <v>87000</v>
      </c>
      <c r="K58" s="19"/>
    </row>
    <row r="59" spans="1:15" ht="27" x14ac:dyDescent="0.3">
      <c r="A59" s="29" t="s">
        <v>11</v>
      </c>
      <c r="B59" s="28" t="s">
        <v>4</v>
      </c>
      <c r="C59" s="27">
        <v>342000</v>
      </c>
      <c r="D59" s="27">
        <v>342000</v>
      </c>
      <c r="E59" s="27">
        <v>342000</v>
      </c>
      <c r="F59" s="27">
        <v>0</v>
      </c>
      <c r="G59" s="27">
        <v>87000</v>
      </c>
      <c r="H59" s="27">
        <v>87000</v>
      </c>
      <c r="I59" s="27">
        <v>87000</v>
      </c>
      <c r="J59" s="27">
        <v>87000</v>
      </c>
      <c r="K59" s="29"/>
    </row>
    <row r="60" spans="1:15" ht="22.5" customHeight="1" x14ac:dyDescent="0.3">
      <c r="A60" s="19" t="s">
        <v>48</v>
      </c>
      <c r="B60" s="20"/>
      <c r="C60" s="21">
        <f>C61+C62+C63+C64</f>
        <v>288462</v>
      </c>
      <c r="D60" s="21">
        <f>D61+D62+D63</f>
        <v>292000</v>
      </c>
      <c r="E60" s="21">
        <f>E61+E62+E63</f>
        <v>292000</v>
      </c>
      <c r="F60" s="21">
        <f>F61+F62+F63</f>
        <v>0</v>
      </c>
      <c r="G60" s="21">
        <v>0</v>
      </c>
      <c r="H60" s="21">
        <v>0</v>
      </c>
      <c r="I60" s="21">
        <f>I61+I62+I63</f>
        <v>0</v>
      </c>
      <c r="J60" s="21">
        <f>J61+J62+J63</f>
        <v>0</v>
      </c>
      <c r="K60" s="19"/>
    </row>
    <row r="61" spans="1:15" ht="34.5" customHeight="1" x14ac:dyDescent="0.3">
      <c r="A61" s="29" t="s">
        <v>11</v>
      </c>
      <c r="B61" s="28" t="s">
        <v>4</v>
      </c>
      <c r="C61" s="27">
        <f>5*7000</f>
        <v>35000</v>
      </c>
      <c r="D61" s="27">
        <v>42000</v>
      </c>
      <c r="E61" s="27">
        <v>42000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9"/>
    </row>
    <row r="62" spans="1:15" ht="41.25" customHeight="1" x14ac:dyDescent="0.3">
      <c r="A62" s="29" t="s">
        <v>11</v>
      </c>
      <c r="B62" s="28" t="s">
        <v>12</v>
      </c>
      <c r="C62" s="27">
        <v>3462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9"/>
    </row>
    <row r="63" spans="1:15" ht="31.5" customHeight="1" x14ac:dyDescent="0.3">
      <c r="A63" s="29" t="s">
        <v>11</v>
      </c>
      <c r="B63" s="28" t="s">
        <v>4</v>
      </c>
      <c r="C63" s="27">
        <v>231000</v>
      </c>
      <c r="D63" s="27">
        <v>250000</v>
      </c>
      <c r="E63" s="27">
        <v>250000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9"/>
      <c r="L63" s="32"/>
    </row>
    <row r="64" spans="1:15" ht="31.5" customHeight="1" x14ac:dyDescent="0.3">
      <c r="A64" s="29" t="s">
        <v>11</v>
      </c>
      <c r="B64" s="28" t="s">
        <v>4</v>
      </c>
      <c r="C64" s="27">
        <v>19000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9"/>
      <c r="L64" s="37"/>
      <c r="M64" s="37"/>
      <c r="N64" s="37"/>
      <c r="O64" s="38"/>
    </row>
    <row r="65" spans="1:17" x14ac:dyDescent="0.3">
      <c r="A65" s="16" t="s">
        <v>28</v>
      </c>
      <c r="B65" s="17"/>
      <c r="C65" s="18">
        <f t="shared" ref="C65:E65" si="26">C66+C71</f>
        <v>294680</v>
      </c>
      <c r="D65" s="18">
        <f t="shared" si="26"/>
        <v>294680</v>
      </c>
      <c r="E65" s="18">
        <f t="shared" si="26"/>
        <v>294680</v>
      </c>
      <c r="F65" s="18">
        <f>F66+F71</f>
        <v>0</v>
      </c>
      <c r="G65" s="18">
        <f>G66+G71</f>
        <v>0</v>
      </c>
      <c r="H65" s="18">
        <f>H66+H71</f>
        <v>0</v>
      </c>
      <c r="I65" s="18">
        <f>I66+I71</f>
        <v>0</v>
      </c>
      <c r="J65" s="18">
        <f>J66+J71</f>
        <v>0</v>
      </c>
      <c r="K65" s="16"/>
      <c r="L65" s="37"/>
      <c r="M65" s="37"/>
      <c r="N65" s="37"/>
      <c r="O65" s="39"/>
    </row>
    <row r="66" spans="1:17" x14ac:dyDescent="0.3">
      <c r="A66" s="19" t="s">
        <v>29</v>
      </c>
      <c r="B66" s="20"/>
      <c r="C66" s="21">
        <f>C67+C68+C69+C70</f>
        <v>294680</v>
      </c>
      <c r="D66" s="21">
        <f>SUM(D67:D70)</f>
        <v>294680</v>
      </c>
      <c r="E66" s="21">
        <f>SUM(E67:E70)</f>
        <v>294680</v>
      </c>
      <c r="F66" s="21">
        <f>F67+F69</f>
        <v>0</v>
      </c>
      <c r="G66" s="21">
        <f>G67+G69</f>
        <v>0</v>
      </c>
      <c r="H66" s="21">
        <f>H67+H69</f>
        <v>0</v>
      </c>
      <c r="I66" s="21">
        <f>I67+I69</f>
        <v>0</v>
      </c>
      <c r="J66" s="21">
        <f>J67+J69</f>
        <v>0</v>
      </c>
      <c r="K66" s="19"/>
      <c r="L66" s="40"/>
      <c r="M66" s="37"/>
      <c r="N66" s="37"/>
      <c r="O66" s="38"/>
    </row>
    <row r="67" spans="1:17" ht="27" x14ac:dyDescent="0.3">
      <c r="A67" s="29" t="s">
        <v>11</v>
      </c>
      <c r="B67" s="28" t="s">
        <v>4</v>
      </c>
      <c r="C67" s="27">
        <f>128099+3000</f>
        <v>131099</v>
      </c>
      <c r="D67" s="27">
        <v>131099</v>
      </c>
      <c r="E67" s="27">
        <v>131099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9"/>
      <c r="L67" s="41"/>
      <c r="M67" s="41"/>
      <c r="N67" s="37"/>
      <c r="O67" s="40"/>
      <c r="Q67" s="2"/>
    </row>
    <row r="68" spans="1:17" ht="32.25" customHeight="1" x14ac:dyDescent="0.3">
      <c r="A68" s="29" t="s">
        <v>11</v>
      </c>
      <c r="B68" s="28" t="s">
        <v>4</v>
      </c>
      <c r="C68" s="27">
        <v>135000</v>
      </c>
      <c r="D68" s="27">
        <v>135000</v>
      </c>
      <c r="E68" s="27">
        <v>135000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9"/>
      <c r="L68" s="37"/>
      <c r="M68" s="37"/>
      <c r="N68" s="37"/>
      <c r="O68" s="38"/>
      <c r="Q68" s="2"/>
    </row>
    <row r="69" spans="1:17" ht="33" customHeight="1" x14ac:dyDescent="0.3">
      <c r="A69" s="29" t="s">
        <v>20</v>
      </c>
      <c r="B69" s="28" t="s">
        <v>4</v>
      </c>
      <c r="C69" s="27">
        <v>10000</v>
      </c>
      <c r="D69" s="27">
        <v>10000</v>
      </c>
      <c r="E69" s="27">
        <v>10000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9"/>
      <c r="L69" s="37"/>
      <c r="M69" s="37"/>
      <c r="N69" s="37"/>
      <c r="O69" s="42"/>
    </row>
    <row r="70" spans="1:17" ht="27" x14ac:dyDescent="0.3">
      <c r="A70" s="22" t="s">
        <v>11</v>
      </c>
      <c r="B70" s="28" t="s">
        <v>61</v>
      </c>
      <c r="C70" s="24">
        <v>18581</v>
      </c>
      <c r="D70" s="27">
        <v>18581</v>
      </c>
      <c r="E70" s="27">
        <v>18581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9"/>
      <c r="L70" s="37"/>
      <c r="M70" s="37"/>
      <c r="N70" s="37"/>
      <c r="O70" s="39"/>
    </row>
    <row r="71" spans="1:17" ht="23.25" customHeight="1" x14ac:dyDescent="0.3">
      <c r="A71" s="19" t="s">
        <v>49</v>
      </c>
      <c r="B71" s="20"/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19"/>
    </row>
    <row r="72" spans="1:17" ht="27" x14ac:dyDescent="0.3">
      <c r="A72" s="26"/>
      <c r="B72" s="28" t="s">
        <v>4</v>
      </c>
      <c r="C72" s="27" t="s">
        <v>27</v>
      </c>
      <c r="D72" s="27" t="s">
        <v>27</v>
      </c>
      <c r="E72" s="27" t="s">
        <v>27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9"/>
    </row>
    <row r="73" spans="1:17" x14ac:dyDescent="0.3">
      <c r="A73" s="16" t="s">
        <v>50</v>
      </c>
      <c r="B73" s="17"/>
      <c r="C73" s="18">
        <f t="shared" ref="C73:J73" si="27">C74</f>
        <v>0</v>
      </c>
      <c r="D73" s="18">
        <f t="shared" si="27"/>
        <v>0</v>
      </c>
      <c r="E73" s="18">
        <v>0</v>
      </c>
      <c r="F73" s="18">
        <f t="shared" si="27"/>
        <v>0</v>
      </c>
      <c r="G73" s="18">
        <f t="shared" si="27"/>
        <v>0</v>
      </c>
      <c r="H73" s="18">
        <f t="shared" si="27"/>
        <v>0</v>
      </c>
      <c r="I73" s="18">
        <f t="shared" si="27"/>
        <v>0</v>
      </c>
      <c r="J73" s="18">
        <f t="shared" si="27"/>
        <v>0</v>
      </c>
      <c r="K73" s="16"/>
    </row>
    <row r="74" spans="1:17" x14ac:dyDescent="0.3">
      <c r="A74" s="19" t="s">
        <v>51</v>
      </c>
      <c r="B74" s="20"/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19"/>
    </row>
    <row r="75" spans="1:17" ht="36" customHeight="1" x14ac:dyDescent="0.3">
      <c r="A75" s="26"/>
      <c r="B75" s="28" t="s">
        <v>4</v>
      </c>
      <c r="C75" s="27" t="s">
        <v>46</v>
      </c>
      <c r="D75" s="27" t="s">
        <v>46</v>
      </c>
      <c r="E75" s="27" t="s">
        <v>46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9"/>
    </row>
    <row r="76" spans="1:17" ht="27" customHeight="1" x14ac:dyDescent="0.3">
      <c r="A76" s="48" t="s">
        <v>30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</row>
    <row r="77" spans="1:17" x14ac:dyDescent="0.3">
      <c r="A77" s="16" t="s">
        <v>31</v>
      </c>
      <c r="B77" s="17"/>
      <c r="C77" s="18">
        <f t="shared" ref="C77:J77" si="28">C78</f>
        <v>0</v>
      </c>
      <c r="D77" s="18">
        <f t="shared" si="28"/>
        <v>0</v>
      </c>
      <c r="E77" s="18">
        <v>0</v>
      </c>
      <c r="F77" s="18">
        <f t="shared" si="28"/>
        <v>0</v>
      </c>
      <c r="G77" s="18">
        <f t="shared" si="28"/>
        <v>0</v>
      </c>
      <c r="H77" s="18">
        <f t="shared" si="28"/>
        <v>0</v>
      </c>
      <c r="I77" s="18">
        <f t="shared" si="28"/>
        <v>0</v>
      </c>
      <c r="J77" s="18">
        <f t="shared" si="28"/>
        <v>0</v>
      </c>
      <c r="K77" s="16"/>
    </row>
    <row r="78" spans="1:17" x14ac:dyDescent="0.3">
      <c r="A78" s="19" t="s">
        <v>32</v>
      </c>
      <c r="B78" s="20"/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19"/>
    </row>
    <row r="79" spans="1:17" ht="27" x14ac:dyDescent="0.3">
      <c r="A79" s="26" t="s">
        <v>15</v>
      </c>
      <c r="B79" s="28" t="s">
        <v>4</v>
      </c>
      <c r="C79" s="24" t="s">
        <v>59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9"/>
    </row>
    <row r="80" spans="1:17" x14ac:dyDescent="0.3">
      <c r="A80" s="19" t="s">
        <v>52</v>
      </c>
      <c r="B80" s="30"/>
      <c r="C80" s="21"/>
      <c r="D80" s="21"/>
      <c r="E80" s="21"/>
      <c r="F80" s="21"/>
      <c r="G80" s="21"/>
      <c r="H80" s="21"/>
      <c r="I80" s="21"/>
      <c r="J80" s="21"/>
      <c r="K80" s="19"/>
    </row>
    <row r="81" spans="1:11" ht="37.200000000000003" customHeight="1" x14ac:dyDescent="0.3">
      <c r="A81" s="26" t="s">
        <v>15</v>
      </c>
      <c r="B81" s="28" t="s">
        <v>4</v>
      </c>
      <c r="C81" s="27" t="s">
        <v>59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9"/>
    </row>
    <row r="82" spans="1:11" x14ac:dyDescent="0.3">
      <c r="A82" s="16" t="s">
        <v>33</v>
      </c>
      <c r="B82" s="17"/>
      <c r="C82" s="18">
        <f t="shared" ref="C82:J82" si="29">C83</f>
        <v>0</v>
      </c>
      <c r="D82" s="18">
        <f t="shared" si="29"/>
        <v>0</v>
      </c>
      <c r="E82" s="18">
        <v>0</v>
      </c>
      <c r="F82" s="18">
        <f t="shared" si="29"/>
        <v>0</v>
      </c>
      <c r="G82" s="18">
        <f t="shared" si="29"/>
        <v>0</v>
      </c>
      <c r="H82" s="18">
        <f t="shared" si="29"/>
        <v>0</v>
      </c>
      <c r="I82" s="18">
        <f t="shared" si="29"/>
        <v>0</v>
      </c>
      <c r="J82" s="18">
        <f t="shared" si="29"/>
        <v>0</v>
      </c>
      <c r="K82" s="16"/>
    </row>
    <row r="83" spans="1:11" x14ac:dyDescent="0.3">
      <c r="A83" s="19" t="s">
        <v>53</v>
      </c>
      <c r="B83" s="20"/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19"/>
    </row>
    <row r="84" spans="1:11" ht="43.5" customHeight="1" x14ac:dyDescent="0.3">
      <c r="A84" s="26"/>
      <c r="B84" s="28" t="s">
        <v>4</v>
      </c>
      <c r="C84" s="27" t="s">
        <v>46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9"/>
    </row>
    <row r="85" spans="1:11" ht="22.95" customHeight="1" x14ac:dyDescent="0.3">
      <c r="A85" s="48" t="s">
        <v>54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</row>
    <row r="86" spans="1:11" x14ac:dyDescent="0.3">
      <c r="A86" s="16" t="s">
        <v>34</v>
      </c>
      <c r="B86" s="17"/>
      <c r="C86" s="18">
        <f t="shared" ref="C86:J86" si="30">C87</f>
        <v>0</v>
      </c>
      <c r="D86" s="18">
        <f t="shared" si="30"/>
        <v>0</v>
      </c>
      <c r="E86" s="18">
        <v>0</v>
      </c>
      <c r="F86" s="18">
        <f t="shared" si="30"/>
        <v>0</v>
      </c>
      <c r="G86" s="18">
        <f t="shared" si="30"/>
        <v>0</v>
      </c>
      <c r="H86" s="18">
        <f t="shared" si="30"/>
        <v>0</v>
      </c>
      <c r="I86" s="18">
        <f t="shared" si="30"/>
        <v>0</v>
      </c>
      <c r="J86" s="18">
        <f t="shared" si="30"/>
        <v>0</v>
      </c>
      <c r="K86" s="18"/>
    </row>
    <row r="87" spans="1:11" x14ac:dyDescent="0.3">
      <c r="A87" s="19" t="s">
        <v>55</v>
      </c>
      <c r="B87" s="20"/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/>
    </row>
    <row r="88" spans="1:11" ht="36" customHeight="1" x14ac:dyDescent="0.3">
      <c r="A88" s="26"/>
      <c r="B88" s="28" t="s">
        <v>4</v>
      </c>
      <c r="C88" s="27" t="s">
        <v>46</v>
      </c>
      <c r="D88" s="27" t="s">
        <v>46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/>
    </row>
  </sheetData>
  <customSheetViews>
    <customSheetView guid="{1F9AA6D0-666C-4AEF-A1D6-B116D9709222}" scale="85" topLeftCell="A3">
      <selection activeCell="B6" sqref="B6"/>
      <pageMargins left="0" right="0" top="0" bottom="0" header="0" footer="0"/>
      <pageSetup paperSize="9" orientation="portrait" r:id="rId1"/>
    </customSheetView>
    <customSheetView guid="{321041B6-33E6-473D-890F-11F219CC253E}" scale="106" topLeftCell="A106">
      <selection activeCell="O131" sqref="O131"/>
      <pageMargins left="0" right="0" top="0" bottom="0" header="0" footer="0"/>
      <pageSetup paperSize="9" orientation="portrait" r:id="rId2"/>
    </customSheetView>
    <customSheetView guid="{90217543-DCE5-4A3F-AD23-17F12AABB276}" topLeftCell="A78">
      <selection activeCell="L128" sqref="L128"/>
      <pageMargins left="0" right="0" top="0" bottom="0" header="0" footer="0"/>
    </customSheetView>
    <customSheetView guid="{3F656E39-BA1C-431A-8283-B40635B99792}" scale="90">
      <pane ySplit="1" topLeftCell="A14" activePane="bottomLeft" state="frozen"/>
      <selection pane="bottomLeft" activeCell="O18" sqref="O18"/>
      <pageMargins left="0" right="0" top="0" bottom="0" header="0" footer="0"/>
    </customSheetView>
    <customSheetView guid="{FEC01FAD-D061-4FD2-97BD-AEE92E356762}" topLeftCell="A100">
      <selection activeCell="G106" sqref="G106"/>
      <pageMargins left="0" right="0" top="0" bottom="0" header="0" footer="0"/>
    </customSheetView>
    <customSheetView guid="{B79C1ACF-54E3-445A-9031-DA4B1E449729}" topLeftCell="A121">
      <selection activeCell="D143" sqref="D143"/>
      <pageMargins left="0" right="0" top="0" bottom="0" header="0" footer="0"/>
    </customSheetView>
    <customSheetView guid="{6FF01DA7-B5B4-4EC3-8F67-5D5ADCD39E8E}" scale="90" showPageBreaks="1">
      <pane ySplit="1" topLeftCell="A140" activePane="bottomLeft" state="frozen"/>
      <selection pane="bottomLeft" activeCell="T131" sqref="T131"/>
      <pageMargins left="0" right="0" top="0" bottom="0" header="0" footer="0"/>
      <pageSetup paperSize="9" scale="50" orientation="portrait" r:id="rId3"/>
    </customSheetView>
  </customSheetViews>
  <mergeCells count="18">
    <mergeCell ref="D5:D6"/>
    <mergeCell ref="F5:F6"/>
    <mergeCell ref="A1:K1"/>
    <mergeCell ref="A2:K2"/>
    <mergeCell ref="E5:E6"/>
    <mergeCell ref="A50:K50"/>
    <mergeCell ref="A85:K85"/>
    <mergeCell ref="G5:G6"/>
    <mergeCell ref="H5:H6"/>
    <mergeCell ref="A76:K76"/>
    <mergeCell ref="A12:K12"/>
    <mergeCell ref="B3:B6"/>
    <mergeCell ref="K3:K6"/>
    <mergeCell ref="J5:J6"/>
    <mergeCell ref="I5:I6"/>
    <mergeCell ref="F3:J4"/>
    <mergeCell ref="C3:E4"/>
    <mergeCell ref="C5:C6"/>
  </mergeCells>
  <phoneticPr fontId="2" type="noConversion"/>
  <pageMargins left="0.25" right="0.25" top="0.75" bottom="0.75" header="0.3" footer="0.3"/>
  <pageSetup paperSize="9" scale="49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JPVP 2023-2025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Jānis Drigins</cp:lastModifiedBy>
  <cp:revision/>
  <cp:lastPrinted>2023-01-04T09:56:30Z</cp:lastPrinted>
  <dcterms:created xsi:type="dcterms:W3CDTF">2015-06-05T18:17:20Z</dcterms:created>
  <dcterms:modified xsi:type="dcterms:W3CDTF">2023-02-28T13:51:35Z</dcterms:modified>
  <cp:category/>
  <cp:contentStatus/>
</cp:coreProperties>
</file>