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Austra_portd\Austra_dators\Statistika\Finansu_parksats\2018\"/>
    </mc:Choice>
  </mc:AlternateContent>
  <bookViews>
    <workbookView xWindow="-120" yWindow="-120" windowWidth="29040" windowHeight="15840" activeTab="12"/>
  </bookViews>
  <sheets>
    <sheet name="Saturs" sheetId="12" r:id="rId1"/>
    <sheet name="KOPSAVILKUMS" sheetId="17" r:id="rId2"/>
    <sheet name="1.1." sheetId="25" r:id="rId3"/>
    <sheet name="1.2." sheetId="18" r:id="rId4"/>
    <sheet name="1.3." sheetId="3" r:id="rId5"/>
    <sheet name="1.4." sheetId="19" r:id="rId6"/>
    <sheet name="1.5." sheetId="13" r:id="rId7"/>
    <sheet name="1.6." sheetId="2" r:id="rId8"/>
    <sheet name="1.7." sheetId="20" r:id="rId9"/>
    <sheet name="1.8." sheetId="33" r:id="rId10"/>
    <sheet name="1.9." sheetId="34" r:id="rId11"/>
    <sheet name="1.10." sheetId="36" r:id="rId12"/>
    <sheet name="1.11." sheetId="37" r:id="rId13"/>
    <sheet name="2.1." sheetId="27" r:id="rId14"/>
    <sheet name="2.2." sheetId="14" r:id="rId15"/>
    <sheet name="2.3." sheetId="16" r:id="rId16"/>
    <sheet name="2.4." sheetId="39" r:id="rId17"/>
    <sheet name="2.5." sheetId="40" r:id="rId18"/>
  </sheets>
  <definedNames>
    <definedName name="_xlnm.Print_Area" localSheetId="3">'1.2.'!$A$1:$E$23</definedName>
    <definedName name="_xlnm.Print_Area" localSheetId="16">'2.4.'!$A$1:$AB$37</definedName>
    <definedName name="_xlnm.Print_Area" localSheetId="17">'2.5.'!$A$1:$I$31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34" l="1"/>
  <c r="D26" i="20"/>
  <c r="D29" i="20"/>
  <c r="C24" i="2"/>
  <c r="C26" i="20"/>
  <c r="C29" i="20"/>
  <c r="C24" i="33" l="1"/>
  <c r="C29" i="19" l="1"/>
  <c r="C21" i="2"/>
  <c r="G6" i="33"/>
  <c r="C21" i="33" l="1"/>
  <c r="C24" i="3"/>
  <c r="B5" i="25" l="1"/>
  <c r="B7" i="17" l="1"/>
  <c r="F25" i="34" l="1"/>
  <c r="C22" i="18"/>
  <c r="C16" i="18"/>
  <c r="B16" i="18"/>
  <c r="C11" i="18"/>
  <c r="C13" i="18"/>
  <c r="C10" i="18"/>
  <c r="C9" i="18" s="1"/>
  <c r="B6" i="18"/>
  <c r="C24" i="25"/>
  <c r="C18" i="25" l="1"/>
  <c r="B18" i="25"/>
  <c r="C15" i="25"/>
  <c r="C15" i="17" s="1"/>
  <c r="C14" i="25"/>
  <c r="C14" i="17" s="1"/>
  <c r="C13" i="25"/>
  <c r="C13" i="17" s="1"/>
  <c r="C12" i="25"/>
  <c r="C12" i="17" s="1"/>
  <c r="C20" i="17"/>
  <c r="C21" i="17"/>
  <c r="C19" i="17"/>
  <c r="B20" i="17"/>
  <c r="B21" i="17"/>
  <c r="B19" i="17"/>
  <c r="C18" i="17" l="1"/>
  <c r="C11" i="25"/>
  <c r="B18" i="17"/>
  <c r="C11" i="17"/>
  <c r="C22" i="3"/>
  <c r="B8" i="25" s="1"/>
  <c r="B8" i="17" s="1"/>
  <c r="E27" i="34" l="1"/>
  <c r="K22" i="33"/>
  <c r="I22" i="33"/>
  <c r="G22" i="33"/>
  <c r="E22" i="33"/>
  <c r="J22" i="2"/>
  <c r="E22" i="2"/>
  <c r="D21" i="3" l="1"/>
  <c r="C26" i="19" l="1"/>
  <c r="B5" i="18" l="1"/>
  <c r="B3" i="18" s="1"/>
  <c r="N12" i="19"/>
  <c r="L12" i="19"/>
  <c r="D12" i="19"/>
  <c r="E12" i="19" s="1"/>
  <c r="F12" i="19"/>
  <c r="G12" i="19"/>
  <c r="H12" i="19"/>
  <c r="I12" i="19"/>
  <c r="J12" i="19"/>
  <c r="K12" i="19"/>
  <c r="M12" i="19"/>
  <c r="C12" i="19"/>
  <c r="C25" i="19"/>
  <c r="M26" i="19"/>
  <c r="B22" i="18" s="1"/>
  <c r="M25" i="19"/>
  <c r="K25" i="19"/>
  <c r="G25" i="19"/>
  <c r="H25" i="19"/>
  <c r="I25" i="19"/>
  <c r="J25" i="19"/>
  <c r="F25" i="19"/>
  <c r="D25" i="19"/>
  <c r="C25" i="20"/>
  <c r="N25" i="19" l="1"/>
  <c r="E25" i="19"/>
  <c r="C24" i="17"/>
  <c r="D21" i="17"/>
  <c r="D18" i="17"/>
  <c r="H12" i="20" l="1"/>
  <c r="D25" i="34"/>
  <c r="F12" i="34"/>
  <c r="F26" i="34" s="1"/>
  <c r="F29" i="34" s="1"/>
  <c r="D26" i="19"/>
  <c r="D19" i="17"/>
  <c r="D20" i="17"/>
  <c r="K21" i="3"/>
  <c r="C21" i="3" l="1"/>
  <c r="B7" i="25" s="1"/>
  <c r="E26" i="19"/>
  <c r="M29" i="19"/>
  <c r="K26" i="19"/>
  <c r="K29" i="19" s="1"/>
  <c r="G26" i="19"/>
  <c r="G29" i="19" s="1"/>
  <c r="H26" i="19"/>
  <c r="I26" i="19"/>
  <c r="J26" i="19"/>
  <c r="B13" i="18" s="1"/>
  <c r="F26" i="19"/>
  <c r="D29" i="19"/>
  <c r="I29" i="19" l="1"/>
  <c r="B12" i="18"/>
  <c r="B5" i="17"/>
  <c r="E21" i="17" s="1"/>
  <c r="H29" i="19"/>
  <c r="B11" i="18"/>
  <c r="J29" i="19"/>
  <c r="F29" i="19"/>
  <c r="B10" i="18"/>
  <c r="C7" i="17"/>
  <c r="E19" i="17"/>
  <c r="L26" i="19"/>
  <c r="D12" i="20"/>
  <c r="E20" i="17" l="1"/>
  <c r="D10" i="18"/>
  <c r="B9" i="18"/>
  <c r="C8" i="17"/>
  <c r="E18" i="17"/>
  <c r="D22" i="18"/>
  <c r="D11" i="18"/>
  <c r="D12" i="18"/>
  <c r="D13" i="18"/>
  <c r="D9" i="18"/>
  <c r="E9" i="18" s="1"/>
  <c r="D19" i="25"/>
  <c r="D20" i="25"/>
  <c r="D21" i="25"/>
  <c r="D18" i="25"/>
  <c r="E19" i="18" l="1"/>
  <c r="E16" i="18"/>
  <c r="E13" i="18"/>
  <c r="E12" i="18"/>
  <c r="E11" i="18"/>
  <c r="E10" i="18"/>
  <c r="C5" i="18"/>
  <c r="E18" i="18"/>
  <c r="E22" i="18"/>
  <c r="C6" i="18"/>
  <c r="E17" i="18"/>
  <c r="M21" i="3" l="1"/>
  <c r="B24" i="25" s="1"/>
  <c r="J21" i="3"/>
  <c r="B15" i="25" s="1"/>
  <c r="I21" i="3"/>
  <c r="B14" i="25" s="1"/>
  <c r="H21" i="3"/>
  <c r="B13" i="25" s="1"/>
  <c r="G21" i="3"/>
  <c r="F21" i="3"/>
  <c r="B12" i="25" s="1"/>
  <c r="K14" i="34"/>
  <c r="B14" i="17" l="1"/>
  <c r="D14" i="17" s="1"/>
  <c r="E14" i="17" s="1"/>
  <c r="D14" i="25"/>
  <c r="B24" i="17"/>
  <c r="D24" i="17" s="1"/>
  <c r="E24" i="17" s="1"/>
  <c r="D24" i="25"/>
  <c r="E24" i="25" s="1"/>
  <c r="B12" i="17"/>
  <c r="B11" i="25"/>
  <c r="D11" i="25" s="1"/>
  <c r="E11" i="25" s="1"/>
  <c r="D12" i="25"/>
  <c r="E12" i="25" s="1"/>
  <c r="B15" i="17"/>
  <c r="D15" i="17" s="1"/>
  <c r="E15" i="17" s="1"/>
  <c r="D15" i="25"/>
  <c r="E15" i="25" s="1"/>
  <c r="B13" i="17"/>
  <c r="D13" i="17" s="1"/>
  <c r="E13" i="17" s="1"/>
  <c r="D13" i="25"/>
  <c r="E13" i="25" s="1"/>
  <c r="E21" i="25"/>
  <c r="C7" i="25"/>
  <c r="C8" i="25"/>
  <c r="E14" i="25"/>
  <c r="E18" i="25"/>
  <c r="E20" i="25"/>
  <c r="E19" i="25"/>
  <c r="B11" i="17" l="1"/>
  <c r="D11" i="17" s="1"/>
  <c r="E11" i="17" s="1"/>
  <c r="D12" i="17"/>
  <c r="E12" i="17" s="1"/>
  <c r="R24" i="20"/>
  <c r="Q21" i="2"/>
  <c r="J21" i="33"/>
  <c r="H21" i="33"/>
  <c r="F21" i="33"/>
  <c r="D21" i="33"/>
  <c r="K20" i="33"/>
  <c r="I20" i="33"/>
  <c r="G20" i="33"/>
  <c r="K12" i="33"/>
  <c r="I12" i="33"/>
  <c r="G12" i="33"/>
  <c r="K10" i="33"/>
  <c r="I10" i="33"/>
  <c r="G10" i="33"/>
  <c r="K6" i="33"/>
  <c r="I6" i="33"/>
  <c r="E6" i="33"/>
  <c r="R20" i="2"/>
  <c r="P20" i="2"/>
  <c r="N20" i="2"/>
  <c r="L20" i="2"/>
  <c r="J20" i="2"/>
  <c r="R12" i="2"/>
  <c r="P12" i="2"/>
  <c r="N12" i="2"/>
  <c r="L12" i="2"/>
  <c r="J12" i="2"/>
  <c r="R10" i="2"/>
  <c r="P10" i="2"/>
  <c r="N10" i="2"/>
  <c r="L10" i="2"/>
  <c r="J10" i="2"/>
  <c r="R6" i="2"/>
  <c r="P6" i="2"/>
  <c r="N6" i="2"/>
  <c r="L6" i="2"/>
  <c r="J6" i="2"/>
  <c r="E6" i="2"/>
  <c r="C25" i="34"/>
  <c r="E25" i="34" s="1"/>
  <c r="K15" i="34"/>
  <c r="K16" i="34"/>
  <c r="K17" i="34"/>
  <c r="K18" i="34"/>
  <c r="K19" i="34"/>
  <c r="K20" i="34"/>
  <c r="K21" i="34"/>
  <c r="K10" i="34"/>
  <c r="K22" i="34"/>
  <c r="K23" i="34"/>
  <c r="K24" i="34"/>
  <c r="I15" i="34"/>
  <c r="I16" i="34"/>
  <c r="I17" i="34"/>
  <c r="I18" i="34"/>
  <c r="I19" i="34"/>
  <c r="I20" i="34"/>
  <c r="I21" i="34"/>
  <c r="I10" i="34"/>
  <c r="I22" i="34"/>
  <c r="I23" i="34"/>
  <c r="I24" i="34"/>
  <c r="I14" i="34"/>
  <c r="G15" i="34"/>
  <c r="G16" i="34"/>
  <c r="G17" i="34"/>
  <c r="G18" i="34"/>
  <c r="G19" i="34"/>
  <c r="G20" i="34"/>
  <c r="G21" i="34"/>
  <c r="G10" i="34"/>
  <c r="G22" i="34"/>
  <c r="G23" i="34"/>
  <c r="G24" i="34"/>
  <c r="G14" i="34"/>
  <c r="E22" i="34"/>
  <c r="J12" i="34"/>
  <c r="H12" i="34"/>
  <c r="D12" i="34"/>
  <c r="C12" i="34"/>
  <c r="J25" i="34"/>
  <c r="H25" i="34"/>
  <c r="E24" i="34"/>
  <c r="E23" i="34"/>
  <c r="E10" i="34"/>
  <c r="E21" i="34"/>
  <c r="E20" i="34"/>
  <c r="E19" i="34"/>
  <c r="E18" i="34"/>
  <c r="E17" i="34"/>
  <c r="E16" i="34"/>
  <c r="E15" i="34"/>
  <c r="E14" i="34"/>
  <c r="K11" i="34"/>
  <c r="I11" i="34"/>
  <c r="G11" i="34"/>
  <c r="K9" i="34"/>
  <c r="I9" i="34"/>
  <c r="G9" i="34"/>
  <c r="K8" i="34"/>
  <c r="I8" i="34"/>
  <c r="G8" i="34"/>
  <c r="K7" i="34"/>
  <c r="I7" i="34"/>
  <c r="G7" i="34"/>
  <c r="K6" i="34"/>
  <c r="I6" i="34"/>
  <c r="G6" i="34"/>
  <c r="F12" i="20"/>
  <c r="G12" i="20"/>
  <c r="I12" i="20"/>
  <c r="K12" i="20"/>
  <c r="M12" i="20"/>
  <c r="O12" i="20"/>
  <c r="Q12" i="20"/>
  <c r="C12" i="20"/>
  <c r="R11" i="20"/>
  <c r="P11" i="20"/>
  <c r="N11" i="20"/>
  <c r="L11" i="20"/>
  <c r="J11" i="20"/>
  <c r="R9" i="20"/>
  <c r="P9" i="20"/>
  <c r="N9" i="20"/>
  <c r="L9" i="20"/>
  <c r="J9" i="20"/>
  <c r="R8" i="20"/>
  <c r="P8" i="20"/>
  <c r="N8" i="20"/>
  <c r="L8" i="20"/>
  <c r="J8" i="20"/>
  <c r="R7" i="20"/>
  <c r="P7" i="20"/>
  <c r="N7" i="20"/>
  <c r="L7" i="20"/>
  <c r="J7" i="20"/>
  <c r="R6" i="20"/>
  <c r="P6" i="20"/>
  <c r="N6" i="20"/>
  <c r="L6" i="20"/>
  <c r="J6" i="20"/>
  <c r="H26" i="34" l="1"/>
  <c r="H29" i="34" s="1"/>
  <c r="I12" i="34"/>
  <c r="J26" i="34"/>
  <c r="J29" i="34" s="1"/>
  <c r="D26" i="34"/>
  <c r="C26" i="34"/>
  <c r="N12" i="20"/>
  <c r="G21" i="33"/>
  <c r="I21" i="33"/>
  <c r="K21" i="33"/>
  <c r="E12" i="34"/>
  <c r="I25" i="34"/>
  <c r="K12" i="34"/>
  <c r="R12" i="20"/>
  <c r="K25" i="34"/>
  <c r="L12" i="20"/>
  <c r="E12" i="20"/>
  <c r="P12" i="20"/>
  <c r="J12" i="20"/>
  <c r="G25" i="34"/>
  <c r="N9" i="19"/>
  <c r="E26" i="34" l="1"/>
  <c r="D29" i="34"/>
  <c r="K26" i="34"/>
  <c r="G26" i="34"/>
  <c r="C29" i="34"/>
  <c r="I26" i="34"/>
  <c r="K7" i="33"/>
  <c r="K8" i="33"/>
  <c r="K9" i="33"/>
  <c r="K11" i="33"/>
  <c r="K13" i="33"/>
  <c r="K14" i="33"/>
  <c r="K15" i="33"/>
  <c r="K16" i="33"/>
  <c r="K17" i="33"/>
  <c r="K18" i="33"/>
  <c r="K19" i="33"/>
  <c r="I7" i="33"/>
  <c r="I8" i="33"/>
  <c r="I9" i="33"/>
  <c r="I11" i="33"/>
  <c r="I13" i="33"/>
  <c r="I14" i="33"/>
  <c r="I15" i="33"/>
  <c r="I16" i="33"/>
  <c r="I17" i="33"/>
  <c r="I18" i="33"/>
  <c r="I19" i="33"/>
  <c r="G7" i="33"/>
  <c r="G8" i="33"/>
  <c r="G9" i="33"/>
  <c r="G11" i="33"/>
  <c r="G13" i="33"/>
  <c r="G14" i="33"/>
  <c r="G15" i="33"/>
  <c r="G16" i="33"/>
  <c r="G17" i="33"/>
  <c r="G18" i="33"/>
  <c r="G19" i="33"/>
  <c r="E8" i="33"/>
  <c r="E29" i="34" l="1"/>
  <c r="K29" i="34"/>
  <c r="I29" i="34"/>
  <c r="K24" i="33"/>
  <c r="F24" i="33"/>
  <c r="H24" i="33"/>
  <c r="I24" i="33" s="1"/>
  <c r="D24" i="33"/>
  <c r="E24" i="33" s="1"/>
  <c r="E21" i="33"/>
  <c r="G24" i="33" l="1"/>
  <c r="D27" i="16" l="1"/>
  <c r="E27" i="16"/>
  <c r="F27" i="16"/>
  <c r="G27" i="16"/>
  <c r="H27" i="16"/>
  <c r="I27" i="16"/>
  <c r="J27" i="16"/>
  <c r="K27" i="16"/>
  <c r="L27" i="16"/>
  <c r="M27" i="16"/>
  <c r="C27" i="16"/>
  <c r="R13" i="27"/>
  <c r="R14" i="27" s="1"/>
  <c r="D25" i="20" l="1"/>
  <c r="F25" i="20"/>
  <c r="G25" i="20"/>
  <c r="H25" i="20"/>
  <c r="I25" i="20"/>
  <c r="K25" i="20"/>
  <c r="M25" i="20"/>
  <c r="O25" i="20"/>
  <c r="Q25" i="20"/>
  <c r="R15" i="20"/>
  <c r="R16" i="20"/>
  <c r="R17" i="20"/>
  <c r="R18" i="20"/>
  <c r="R19" i="20"/>
  <c r="R20" i="20"/>
  <c r="R21" i="20"/>
  <c r="R10" i="20"/>
  <c r="R22" i="20"/>
  <c r="R23" i="20"/>
  <c r="R14" i="20"/>
  <c r="P15" i="20"/>
  <c r="P16" i="20"/>
  <c r="P17" i="20"/>
  <c r="P18" i="20"/>
  <c r="P19" i="20"/>
  <c r="P20" i="20"/>
  <c r="P21" i="20"/>
  <c r="P10" i="20"/>
  <c r="P22" i="20"/>
  <c r="P23" i="20"/>
  <c r="P24" i="20"/>
  <c r="P14" i="20"/>
  <c r="N15" i="20"/>
  <c r="N16" i="20"/>
  <c r="N17" i="20"/>
  <c r="N18" i="20"/>
  <c r="N19" i="20"/>
  <c r="N20" i="20"/>
  <c r="N21" i="20"/>
  <c r="N10" i="20"/>
  <c r="N22" i="20"/>
  <c r="N23" i="20"/>
  <c r="N24" i="20"/>
  <c r="N14" i="20"/>
  <c r="L15" i="20"/>
  <c r="L16" i="20"/>
  <c r="L17" i="20"/>
  <c r="L18" i="20"/>
  <c r="L19" i="20"/>
  <c r="L20" i="20"/>
  <c r="L21" i="20"/>
  <c r="L10" i="20"/>
  <c r="L22" i="20"/>
  <c r="L23" i="20"/>
  <c r="L24" i="20"/>
  <c r="L14" i="20"/>
  <c r="J15" i="20"/>
  <c r="J16" i="20"/>
  <c r="J17" i="20"/>
  <c r="J18" i="20"/>
  <c r="J19" i="20"/>
  <c r="J20" i="20"/>
  <c r="J21" i="20"/>
  <c r="J10" i="20"/>
  <c r="J22" i="20"/>
  <c r="J23" i="20"/>
  <c r="J24" i="20"/>
  <c r="J14" i="20"/>
  <c r="E15" i="20"/>
  <c r="E16" i="20"/>
  <c r="E17" i="20"/>
  <c r="E18" i="20"/>
  <c r="E19" i="20"/>
  <c r="E20" i="20"/>
  <c r="E21" i="20"/>
  <c r="E10" i="20"/>
  <c r="E22" i="20"/>
  <c r="E23" i="20"/>
  <c r="E24" i="20"/>
  <c r="E14" i="20"/>
  <c r="E8" i="2"/>
  <c r="R8" i="2"/>
  <c r="P8" i="2"/>
  <c r="N8" i="2"/>
  <c r="L8" i="2"/>
  <c r="J8" i="2"/>
  <c r="M21" i="2"/>
  <c r="M24" i="2" s="1"/>
  <c r="R7" i="2"/>
  <c r="R9" i="2"/>
  <c r="R11" i="2"/>
  <c r="R13" i="2"/>
  <c r="R14" i="2"/>
  <c r="R15" i="2"/>
  <c r="R16" i="2"/>
  <c r="R17" i="2"/>
  <c r="R18" i="2"/>
  <c r="R19" i="2"/>
  <c r="P7" i="2"/>
  <c r="P9" i="2"/>
  <c r="P11" i="2"/>
  <c r="P13" i="2"/>
  <c r="P14" i="2"/>
  <c r="P15" i="2"/>
  <c r="P16" i="2"/>
  <c r="P17" i="2"/>
  <c r="P18" i="2"/>
  <c r="P19" i="2"/>
  <c r="N7" i="2"/>
  <c r="N9" i="2"/>
  <c r="N11" i="2"/>
  <c r="N13" i="2"/>
  <c r="N14" i="2"/>
  <c r="N15" i="2"/>
  <c r="N16" i="2"/>
  <c r="N17" i="2"/>
  <c r="N18" i="2"/>
  <c r="N19" i="2"/>
  <c r="L7" i="2"/>
  <c r="L9" i="2"/>
  <c r="L11" i="2"/>
  <c r="L13" i="2"/>
  <c r="L14" i="2"/>
  <c r="L15" i="2"/>
  <c r="L16" i="2"/>
  <c r="L17" i="2"/>
  <c r="L18" i="2"/>
  <c r="L19" i="2"/>
  <c r="J7" i="2"/>
  <c r="J9" i="2"/>
  <c r="J11" i="2"/>
  <c r="J13" i="2"/>
  <c r="J14" i="2"/>
  <c r="J15" i="2"/>
  <c r="J16" i="2"/>
  <c r="J17" i="2"/>
  <c r="J18" i="2"/>
  <c r="J19" i="2"/>
  <c r="G18" i="13"/>
  <c r="E26" i="20" l="1"/>
  <c r="E29" i="20"/>
  <c r="R25" i="20"/>
  <c r="Q26" i="20"/>
  <c r="N25" i="20"/>
  <c r="M26" i="20"/>
  <c r="K26" i="20"/>
  <c r="J25" i="20"/>
  <c r="I26" i="20"/>
  <c r="H26" i="20"/>
  <c r="H29" i="20" s="1"/>
  <c r="G26" i="20"/>
  <c r="G29" i="20" s="1"/>
  <c r="F26" i="20"/>
  <c r="F29" i="20" s="1"/>
  <c r="P25" i="20"/>
  <c r="O26" i="20"/>
  <c r="E25" i="20"/>
  <c r="L25" i="20"/>
  <c r="O21" i="2"/>
  <c r="O24" i="2" s="1"/>
  <c r="H21" i="2"/>
  <c r="H24" i="2" s="1"/>
  <c r="K21" i="2"/>
  <c r="K24" i="2" s="1"/>
  <c r="G21" i="2"/>
  <c r="G24" i="2" s="1"/>
  <c r="F21" i="2"/>
  <c r="F24" i="2" s="1"/>
  <c r="I21" i="2"/>
  <c r="J21" i="2" s="1"/>
  <c r="D21" i="2"/>
  <c r="E21" i="2" s="1"/>
  <c r="R26" i="20" l="1"/>
  <c r="Q29" i="20"/>
  <c r="P26" i="20"/>
  <c r="O29" i="20"/>
  <c r="P29" i="20" s="1"/>
  <c r="N26" i="20"/>
  <c r="M29" i="20"/>
  <c r="N29" i="20" s="1"/>
  <c r="L26" i="20"/>
  <c r="K29" i="20"/>
  <c r="L29" i="20" s="1"/>
  <c r="J26" i="20"/>
  <c r="I29" i="20"/>
  <c r="J29" i="20" s="1"/>
  <c r="N24" i="2"/>
  <c r="R29" i="20"/>
  <c r="L24" i="2"/>
  <c r="P24" i="2"/>
  <c r="I24" i="2"/>
  <c r="J24" i="2" s="1"/>
  <c r="R21" i="2"/>
  <c r="Q24" i="2"/>
  <c r="R24" i="2" s="1"/>
  <c r="L21" i="2"/>
  <c r="P21" i="2"/>
  <c r="D24" i="2"/>
  <c r="N21" i="2"/>
  <c r="E24" i="2" l="1"/>
  <c r="F18" i="13"/>
  <c r="N15" i="19" l="1"/>
  <c r="N16" i="19"/>
  <c r="N17" i="19"/>
  <c r="N18" i="19"/>
  <c r="N19" i="19"/>
  <c r="N20" i="19"/>
  <c r="N21" i="19"/>
  <c r="N10" i="19"/>
  <c r="N22" i="19"/>
  <c r="N23" i="19"/>
  <c r="N24" i="19"/>
  <c r="N14" i="19"/>
  <c r="E15" i="19"/>
  <c r="E16" i="19"/>
  <c r="E17" i="19"/>
  <c r="E18" i="19"/>
  <c r="E19" i="19"/>
  <c r="E20" i="19"/>
  <c r="E21" i="19"/>
  <c r="E10" i="19"/>
  <c r="E22" i="19"/>
  <c r="E23" i="19"/>
  <c r="E24" i="19"/>
  <c r="E14" i="19"/>
  <c r="M24" i="3"/>
  <c r="K24" i="3"/>
  <c r="J24" i="3"/>
  <c r="I24" i="3"/>
  <c r="H24" i="3"/>
  <c r="G24" i="3"/>
  <c r="F24" i="3"/>
  <c r="D24" i="3"/>
  <c r="N7" i="3"/>
  <c r="N8" i="3"/>
  <c r="N9" i="3"/>
  <c r="N11" i="3"/>
  <c r="N13" i="3"/>
  <c r="N14" i="3"/>
  <c r="N15" i="3"/>
  <c r="N16" i="3"/>
  <c r="N17" i="3"/>
  <c r="N18" i="3"/>
  <c r="N19" i="3"/>
  <c r="L29" i="19" l="1"/>
  <c r="N26" i="19"/>
  <c r="L21" i="3"/>
  <c r="L24" i="3"/>
  <c r="N21" i="3"/>
  <c r="N24" i="3"/>
  <c r="E24" i="3"/>
  <c r="E21" i="3"/>
  <c r="C18" i="13"/>
  <c r="D18" i="13"/>
  <c r="E18" i="13"/>
  <c r="E29" i="19" l="1"/>
  <c r="N29" i="19"/>
  <c r="G29" i="34"/>
</calcChain>
</file>

<file path=xl/comments1.xml><?xml version="1.0" encoding="utf-8"?>
<comments xmlns="http://schemas.openxmlformats.org/spreadsheetml/2006/main">
  <authors>
    <author>User</author>
    <author>Austra Irbe</author>
    <author>Author</author>
  </authors>
  <commentList>
    <comment ref="P5" authorId="0" shapeId="0">
      <text>
        <r>
          <rPr>
            <b/>
            <sz val="9"/>
            <color indexed="81"/>
            <rFont val="Tahoma"/>
            <family val="2"/>
          </rPr>
          <t>User:</t>
        </r>
        <r>
          <rPr>
            <sz val="9"/>
            <color indexed="81"/>
            <rFont val="Tahoma"/>
            <family val="2"/>
          </rPr>
          <t xml:space="preserve">
Bez programmas Uzņēmumu un organizāciju vadīšana (9550 EUR)</t>
        </r>
      </text>
    </comment>
    <comment ref="U5" authorId="1" shapeId="0">
      <text>
        <r>
          <rPr>
            <b/>
            <sz val="9"/>
            <color indexed="81"/>
            <rFont val="Tahoma"/>
            <family val="2"/>
            <charset val="186"/>
          </rPr>
          <t>Austra Irbe:</t>
        </r>
        <r>
          <rPr>
            <sz val="9"/>
            <color indexed="81"/>
            <rFont val="Tahoma"/>
            <family val="2"/>
            <charset val="186"/>
          </rPr>
          <t xml:space="preserve">
Informācija par 2018.gadu</t>
        </r>
      </text>
    </comment>
    <comment ref="J7" authorId="0" shapeId="0">
      <text>
        <r>
          <rPr>
            <b/>
            <sz val="9"/>
            <color indexed="81"/>
            <rFont val="Tahoma"/>
            <family val="2"/>
          </rPr>
          <t>User:</t>
        </r>
        <r>
          <rPr>
            <sz val="9"/>
            <color indexed="81"/>
            <rFont val="Tahoma"/>
            <family val="2"/>
          </rPr>
          <t xml:space="preserve">
Bez programmas Zobārstniecība (12000 EUR)</t>
        </r>
      </text>
    </comment>
    <comment ref="N13" authorId="0" shapeId="0">
      <text>
        <r>
          <rPr>
            <b/>
            <sz val="9"/>
            <color indexed="81"/>
            <rFont val="Tahoma"/>
            <family val="2"/>
          </rPr>
          <t>User:</t>
        </r>
        <r>
          <rPr>
            <sz val="9"/>
            <color indexed="81"/>
            <rFont val="Tahoma"/>
            <family val="2"/>
          </rPr>
          <t xml:space="preserve">
188 kr.punkti; 86 eur par vienu kredītpunktu, dalīts uz diviem studiju gadiem</t>
        </r>
      </text>
    </comment>
    <comment ref="U17" authorId="0" shapeId="0">
      <text>
        <r>
          <rPr>
            <b/>
            <sz val="9"/>
            <color indexed="81"/>
            <rFont val="Tahoma"/>
            <family val="2"/>
          </rPr>
          <t>User:</t>
        </r>
        <r>
          <rPr>
            <sz val="9"/>
            <color indexed="81"/>
            <rFont val="Tahoma"/>
            <family val="2"/>
          </rPr>
          <t xml:space="preserve">
4. studiju gads 1060 EUR</t>
        </r>
      </text>
    </comment>
    <comment ref="B32" authorId="2" shapeId="0">
      <text>
        <r>
          <rPr>
            <b/>
            <sz val="9"/>
            <color indexed="81"/>
            <rFont val="Tahoma"/>
            <family val="2"/>
            <charset val="186"/>
          </rPr>
          <t>Author:</t>
        </r>
        <r>
          <rPr>
            <sz val="9"/>
            <color indexed="81"/>
            <rFont val="Tahoma"/>
            <family val="2"/>
            <charset val="186"/>
          </rPr>
          <t xml:space="preserve">
Studiju izdevumus sedz LV Romas katoļu baznīca</t>
        </r>
      </text>
    </comment>
  </commentList>
</comments>
</file>

<file path=xl/sharedStrings.xml><?xml version="1.0" encoding="utf-8"?>
<sst xmlns="http://schemas.openxmlformats.org/spreadsheetml/2006/main" count="1304" uniqueCount="286">
  <si>
    <t>Nr.p.k.</t>
  </si>
  <si>
    <t>Augstskola</t>
  </si>
  <si>
    <t>Citi ieņēmumi</t>
  </si>
  <si>
    <t>LU</t>
  </si>
  <si>
    <t>RTU</t>
  </si>
  <si>
    <t>LLU</t>
  </si>
  <si>
    <t>DU</t>
  </si>
  <si>
    <t>RSU</t>
  </si>
  <si>
    <t>LiepU</t>
  </si>
  <si>
    <t>LSPA</t>
  </si>
  <si>
    <t>LJA</t>
  </si>
  <si>
    <t>RPIVA</t>
  </si>
  <si>
    <t>VeA</t>
  </si>
  <si>
    <t>ViA</t>
  </si>
  <si>
    <t>BA</t>
  </si>
  <si>
    <t>Finansējums studijām KOPĀ</t>
  </si>
  <si>
    <t>Darba samaksa</t>
  </si>
  <si>
    <t>Kopā</t>
  </si>
  <si>
    <t>admin. pers.</t>
  </si>
  <si>
    <t>vispār. pers.</t>
  </si>
  <si>
    <t>Citi izdevumi</t>
  </si>
  <si>
    <t>RCK</t>
  </si>
  <si>
    <t>RTK</t>
  </si>
  <si>
    <t>OMTK</t>
  </si>
  <si>
    <t>LJK</t>
  </si>
  <si>
    <t>UCAK</t>
  </si>
  <si>
    <t>JAK</t>
  </si>
  <si>
    <t>SIVA</t>
  </si>
  <si>
    <t>VRK</t>
  </si>
  <si>
    <t>DMK</t>
  </si>
  <si>
    <t>MK</t>
  </si>
  <si>
    <t>LU SMK</t>
  </si>
  <si>
    <t>LU RMK</t>
  </si>
  <si>
    <t>RSU SKMK</t>
  </si>
  <si>
    <t>R1MK</t>
  </si>
  <si>
    <t>VPK</t>
  </si>
  <si>
    <t>BAT</t>
  </si>
  <si>
    <t>LKA</t>
  </si>
  <si>
    <t>%</t>
  </si>
  <si>
    <t>BA UK</t>
  </si>
  <si>
    <t>RTA</t>
  </si>
  <si>
    <t>I Valsts augstskolas</t>
  </si>
  <si>
    <t>JVLMA</t>
  </si>
  <si>
    <t>Koledža</t>
  </si>
  <si>
    <t>euro</t>
  </si>
  <si>
    <t>FINANSĒJUMS STUDIJĀM</t>
  </si>
  <si>
    <t>FINANSĒJUMS ZINĀTNEI</t>
  </si>
  <si>
    <t>FINANSĒJUMS KOPĀ</t>
  </si>
  <si>
    <t>Studiju maksa</t>
  </si>
  <si>
    <t>Starptaut. finans. studijām</t>
  </si>
  <si>
    <t>KOPĀ</t>
  </si>
  <si>
    <t>IZDEVUMI KOPĀ</t>
  </si>
  <si>
    <t>Sociālās apdrošināšanas iemaksas</t>
  </si>
  <si>
    <t>Preces un pakalpojumi</t>
  </si>
  <si>
    <t>Stipendijas, transporta kompensācijas</t>
  </si>
  <si>
    <t>AII kopā</t>
  </si>
  <si>
    <t>Tajā skaitā:</t>
  </si>
  <si>
    <t>t.sk. ES struktūrfondu līdzfinans.stud.</t>
  </si>
  <si>
    <t>Cits finansējums</t>
  </si>
  <si>
    <t>CITI IEŅĒMUMI</t>
  </si>
  <si>
    <t xml:space="preserve">Studiju programmas </t>
  </si>
  <si>
    <t>Augstskolas</t>
  </si>
  <si>
    <t>Augstskolās KOPĀ</t>
  </si>
  <si>
    <t>Augstskolās un koledžās KOPĀ</t>
  </si>
  <si>
    <t>Pedagogu izglītība un izglīt. zin.</t>
  </si>
  <si>
    <t>Mākslas</t>
  </si>
  <si>
    <t xml:space="preserve">Humanitārās zinātnes </t>
  </si>
  <si>
    <t>Sociālās un cilvēkrīcības zinātnes</t>
  </si>
  <si>
    <t>Informācijas un komunikācijas zin.</t>
  </si>
  <si>
    <t>Komerczinības un administrēšana</t>
  </si>
  <si>
    <t>Dzīvās dabas zinātnes</t>
  </si>
  <si>
    <t>Fizikālās zinātnes</t>
  </si>
  <si>
    <t xml:space="preserve">Matemātika un statistika </t>
  </si>
  <si>
    <t>Datorika</t>
  </si>
  <si>
    <t>Inženierzinātnes un tehnoloģijas</t>
  </si>
  <si>
    <t>Ražošana un pārstrāde</t>
  </si>
  <si>
    <t>Arhitektūra un būvniecība</t>
  </si>
  <si>
    <t>Lauksaimn., mežsaimn., zivsaimn.</t>
  </si>
  <si>
    <t>Veselības aprūpe</t>
  </si>
  <si>
    <t>Sociālā labklājība</t>
  </si>
  <si>
    <t>Individuālie pakalpojumi</t>
  </si>
  <si>
    <t>Transporta pakalpojumi</t>
  </si>
  <si>
    <t>Vides aizsardzība</t>
  </si>
  <si>
    <t xml:space="preserve">Civilā un militārā aizsardzība </t>
  </si>
  <si>
    <t>Izglītības tematiskā joma</t>
  </si>
  <si>
    <t>*Saskaņā ar  Ministru kabineta  2008.gada 2.decembra noteikumu Nr.990 "Noteikumi par Latvijas izglītības klasifikāciju" 2. pielikumu "Trešais, ceturtais un piektais klasifikācijas līmenis (izglītības tematiskās grupas, tematiskās jomas un programmu grupas)"</t>
  </si>
  <si>
    <t>Tiesību zinātne</t>
  </si>
  <si>
    <t>Mūzika, horeogrāfija, audio-vizuālā mediju māksla, dizains</t>
  </si>
  <si>
    <t>Tem.gr.</t>
  </si>
  <si>
    <t>Koledžās KOPĀ</t>
  </si>
  <si>
    <t>FINANSĒJUMS ZINĀTNEI**</t>
  </si>
  <si>
    <t>SATURS</t>
  </si>
  <si>
    <t>2016. gads</t>
  </si>
  <si>
    <t>Augstskola / koledža</t>
  </si>
  <si>
    <t>Nr. p.k.</t>
  </si>
  <si>
    <t>LMA</t>
  </si>
  <si>
    <t>Pedagogu izglītība un izglītības zinātnes</t>
  </si>
  <si>
    <t>Humanitārās zinātnes</t>
  </si>
  <si>
    <t>Informācijas un komunikācijas zinātnes</t>
  </si>
  <si>
    <t>Matemātika un statistika</t>
  </si>
  <si>
    <t>Lauksaimniecība, mežsaimniecība un zivsaimniecība</t>
  </si>
  <si>
    <t>Veterinārija</t>
  </si>
  <si>
    <t>Civilā un militārā aizsardzība</t>
  </si>
  <si>
    <t>1.</t>
  </si>
  <si>
    <t>2.</t>
  </si>
  <si>
    <t>3.</t>
  </si>
  <si>
    <t>4.</t>
  </si>
  <si>
    <t>5.</t>
  </si>
  <si>
    <t>6.</t>
  </si>
  <si>
    <t>7.</t>
  </si>
  <si>
    <t>8.</t>
  </si>
  <si>
    <t>Tem. grupa*</t>
  </si>
  <si>
    <t>Tem. grupa</t>
  </si>
  <si>
    <t>Pamatkapitāla veidošana</t>
  </si>
  <si>
    <t>Valsts budžeta dotācija</t>
  </si>
  <si>
    <t>akad. pers.</t>
  </si>
  <si>
    <t>2017. gads</t>
  </si>
  <si>
    <t>2015. gads</t>
  </si>
  <si>
    <t>LU*</t>
  </si>
  <si>
    <t>RSU*</t>
  </si>
  <si>
    <t>Valsts augstskolās</t>
  </si>
  <si>
    <t>Juridisko personu dibinātajās augstskolās</t>
  </si>
  <si>
    <t>Finansējums studijām augstākās izglītības iestādēs</t>
  </si>
  <si>
    <t>Finansējums studijām augstākās izglītības iestādēs KOPĀ</t>
  </si>
  <si>
    <t>Valsts budžeta dotācija (ieskaitot ES struktūrfondu līdzfinans.)</t>
  </si>
  <si>
    <t>Ieņēmumi no studiju maksas</t>
  </si>
  <si>
    <t>Starptautiskais finansējums studijām</t>
  </si>
  <si>
    <t>Citi ieņēmumi studijām</t>
  </si>
  <si>
    <t>Finansējums zinātnei augstākās izglītības iestādēs</t>
  </si>
  <si>
    <t>Finansējums zinātnei augstākās izglītības iestādēs KOPĀ</t>
  </si>
  <si>
    <t>Koledžu ieņēmumi kopā</t>
  </si>
  <si>
    <t>Juridisko personu dibinātajās koledžās</t>
  </si>
  <si>
    <t>KOPĀ valsts augstskolās</t>
  </si>
  <si>
    <t>KOPĀ privātajās augstskolās</t>
  </si>
  <si>
    <t>Augstskolās kopā</t>
  </si>
  <si>
    <t>KOPĀ privātajās koledžās</t>
  </si>
  <si>
    <t>*Iekļaujot augstskolu aģentūras</t>
  </si>
  <si>
    <t>KOPĀ privātajās koledžas</t>
  </si>
  <si>
    <t>KOPĀ valsts koledžās</t>
  </si>
  <si>
    <t>Kopā privātajās augstskolās</t>
  </si>
  <si>
    <t>Koledžas</t>
  </si>
  <si>
    <t xml:space="preserve">VeA </t>
  </si>
  <si>
    <t>LUPSK</t>
  </si>
  <si>
    <t>LURMK</t>
  </si>
  <si>
    <t>2.3. 2018.gadā no valsts budžeta līdzekļiem finansēto studiju vietu skaits koledžās</t>
  </si>
  <si>
    <r>
      <rPr>
        <b/>
        <i/>
        <sz val="11"/>
        <rFont val="Calibri"/>
        <family val="2"/>
        <charset val="186"/>
        <scheme val="minor"/>
      </rPr>
      <t xml:space="preserve">2018.gadā no </t>
    </r>
    <r>
      <rPr>
        <b/>
        <i/>
        <sz val="11"/>
        <color theme="1"/>
        <rFont val="Calibri"/>
        <family val="2"/>
        <charset val="186"/>
        <scheme val="minor"/>
      </rPr>
      <t xml:space="preserve">valsts budžeta līdzekļiem finansēto studiju vietu skaits augstskolās </t>
    </r>
    <r>
      <rPr>
        <b/>
        <i/>
        <sz val="12"/>
        <color rgb="FF553066"/>
        <rFont val="Calibri"/>
        <family val="2"/>
        <charset val="186"/>
        <scheme val="minor"/>
      </rPr>
      <t>maģistra studiju programmās</t>
    </r>
  </si>
  <si>
    <r>
      <t>2.2. 2018.gadā no valsts budžeta līdzekļiem finansēto studiju vietu skaits augstskolās</t>
    </r>
    <r>
      <rPr>
        <b/>
        <i/>
        <sz val="11"/>
        <color theme="1"/>
        <rFont val="Calibri"/>
        <family val="2"/>
        <charset val="186"/>
        <scheme val="minor"/>
      </rPr>
      <t xml:space="preserve">
</t>
    </r>
  </si>
  <si>
    <r>
      <t xml:space="preserve">2018.gadā no valsts budžeta līdzekļiem finansēto studiju vietu skaits augstskolās </t>
    </r>
    <r>
      <rPr>
        <b/>
        <i/>
        <sz val="12"/>
        <color rgb="FF553066"/>
        <rFont val="Calibri"/>
        <family val="2"/>
        <charset val="186"/>
        <scheme val="minor"/>
      </rPr>
      <t>bakalaura un profesionālajās studiju programmās</t>
    </r>
  </si>
  <si>
    <r>
      <t xml:space="preserve">2018.gadā no valsts budžeta līdzekļiem finansēto studiju vietu skaits augstskolās </t>
    </r>
    <r>
      <rPr>
        <b/>
        <i/>
        <sz val="12"/>
        <color rgb="FF553066"/>
        <rFont val="Calibri"/>
        <family val="2"/>
        <charset val="186"/>
        <scheme val="minor"/>
      </rPr>
      <t>doktora studiju programmās</t>
    </r>
  </si>
  <si>
    <t>1.1.</t>
  </si>
  <si>
    <t>1.2.</t>
  </si>
  <si>
    <t>1.3.</t>
  </si>
  <si>
    <t>1.4.</t>
  </si>
  <si>
    <t>1.5.</t>
  </si>
  <si>
    <t>1.6.</t>
  </si>
  <si>
    <t>1.7.</t>
  </si>
  <si>
    <t>Augstskolu izdevumu sadalījums uz vienu studējošo</t>
  </si>
  <si>
    <t>1.8.</t>
  </si>
  <si>
    <t>1.9.</t>
  </si>
  <si>
    <t>Koledžu un augstskolu aģentūru izdevumi uz vienu studējošo</t>
  </si>
  <si>
    <t>2. Valsts budžeta finansēto studiju vietu skaits augstskolās un koledžās 2018. gadā</t>
  </si>
  <si>
    <t>2.1.</t>
  </si>
  <si>
    <t>Valsts budžeta finansēto studiju vietu skaita kopsavilkums</t>
  </si>
  <si>
    <t>2.2.</t>
  </si>
  <si>
    <t>2018.gadā no valsts budžeta līdzekļiem finansēto studiju vietu skaits augstskolās</t>
  </si>
  <si>
    <t>2018.gadā no valsts budžeta līdzekļiem finansēto studiju vietu skaits koledžās</t>
  </si>
  <si>
    <t>2.3.</t>
  </si>
  <si>
    <t>2. VALSTS BUDŽETA FINANSĒTO STUDIJU VIETU SKAITS AUGSTSKOLĀS UN KOLEDŽĀS 2018.GADĀ</t>
  </si>
  <si>
    <t>Koledžas &amp; augstskolu aģentūras*</t>
  </si>
  <si>
    <t>Informācija apkopota, izmantojot augstskolu un koledžu iesniegtos datus par 2018. gada valsts budžeta līdzekļu sadalījumu un izlietojumu, pašu ieņēmumiem un to izlietojumu. Iesniedzamo datu sadalījumu nosaka Ministru kabineta 2006. gada 2. maija noteikumi Nr. 348 "Kārtība, kādā augstskola un koledža iesniedz Izglītības un zinātnes ministrijā informāciju par savu darbību"</t>
  </si>
  <si>
    <t>1.1. Augstskolu finansējums 2018. gadā. Kopsavilkums.</t>
  </si>
  <si>
    <t>1. AUGSTĀKĀS IZGLĪTĪBAS FINANSĒJUMS 2018. GADĀ</t>
  </si>
  <si>
    <t>1.1. Augstskolu un koledžu finansējums 2018. gadā. Kopsavilkums.</t>
  </si>
  <si>
    <t>Augstākās izglītības iestāžu ieņēmumi kopā</t>
  </si>
  <si>
    <t>Valsts augstskolās, koledžās</t>
  </si>
  <si>
    <t>Juridisko personu dibinātajās augstskolās, koledžās</t>
  </si>
  <si>
    <t>1.2.  Koledžu finansējums 2018. gadā. Kopsavilkums.</t>
  </si>
  <si>
    <t>Kopsavilkums</t>
  </si>
  <si>
    <t>Augstāko izglītības iestāžu finansējums 2018.gadā. Kopsavilkums.</t>
  </si>
  <si>
    <t>2018. gads</t>
  </si>
  <si>
    <t>2019.gads</t>
  </si>
  <si>
    <t>Stipendijas (sociālie pabalsti)</t>
  </si>
  <si>
    <t>Pamatstudijas (koledžas, bakalaura un profesionālās programmas)</t>
  </si>
  <si>
    <t>Augstākā līmeņa studijas (maģistra, profesionālā maģistra programmas un 2.līmeņa programmas)</t>
  </si>
  <si>
    <t>Doktora studijas</t>
  </si>
  <si>
    <t>2.1. Valsts budžeta finansēto studiju vietu skaita kopsavilkums pilna laika programmās</t>
  </si>
  <si>
    <t>1. Augstākās izglītības finansējums 2018. gadā</t>
  </si>
  <si>
    <t>Augstskolu finansējums 2018. gadā. Kopsavilkums.</t>
  </si>
  <si>
    <t>Koledžu finansējums finansējums 2018. gadā. Kopsavilkums.</t>
  </si>
  <si>
    <t>Augstskolu finansējums 2018. gadā</t>
  </si>
  <si>
    <t>Koledžu finansējums 2018. gadā</t>
  </si>
  <si>
    <t>Augstskolu snieguma finansējums 2015., 2016., 2017. un 2018. gadā</t>
  </si>
  <si>
    <t>Augstskolu izdevumi 2018. gadā</t>
  </si>
  <si>
    <t>Koledžu izdevumi 2018. gadā</t>
  </si>
  <si>
    <t>III Valsts koledžas</t>
  </si>
  <si>
    <t>II Valsts koledžas augstskolu aģentūras</t>
  </si>
  <si>
    <t>KOPĀ augstskolu aģentūrās</t>
  </si>
  <si>
    <t>Koledžās kopā</t>
  </si>
  <si>
    <t>Pamatstudijas (koledžu programmas)*</t>
  </si>
  <si>
    <t>*Aprēķinos nav iekļauta informācija par VRK, VPK, UCAK, SIVA un NAA</t>
  </si>
  <si>
    <t>**LKuA LKK budžeta vietas ir iekļautas LKuA; RSU SKMK budžeta vietas ir iekļautas RSU.</t>
  </si>
  <si>
    <t>Kopā privātajās koledžās</t>
  </si>
  <si>
    <t>Darba samaksa akad. pers.</t>
  </si>
  <si>
    <t>Darba samaksa admin. pers.</t>
  </si>
  <si>
    <t>Darba samaksa vispār. pers.</t>
  </si>
  <si>
    <t>% no kopējiem ieņēmumiem</t>
  </si>
  <si>
    <t>Starptautiskais finansējums</t>
  </si>
  <si>
    <t>Valsts koledžās un augstskolu aģentūrās</t>
  </si>
  <si>
    <t>Valsts budžeta finansējums (ieskaitot ES struktūrfondu līdzfinans.)</t>
  </si>
  <si>
    <t xml:space="preserve">KOPĀ augstskolu aģentūrās un valsts koledžās </t>
  </si>
  <si>
    <t>DU DMK</t>
  </si>
  <si>
    <t>1.10.</t>
  </si>
  <si>
    <t>1.11.</t>
  </si>
  <si>
    <t>LKA LKK</t>
  </si>
  <si>
    <t>% no kopējiem izdevumiem</t>
  </si>
  <si>
    <t>KOPĀ augstskolu aģentūrās un valsts koledžās</t>
  </si>
  <si>
    <t>Pārskatā netiek iekļauti dati par Latvijas Nacionālo aizsardzības akadēmiju</t>
  </si>
  <si>
    <t>*Ieskaitot augstskolu snieguma finansējumu 2018. gadā.</t>
  </si>
  <si>
    <t>1.10. Augstskolu izdevumu 2018. gadā (eiro) struktūra, % no kopējiem izdevumiem</t>
  </si>
  <si>
    <t>1.10. Koledžu izdevumu 2018. gadā (eiro) struktūra, % no kopējiem izdevumiem</t>
  </si>
  <si>
    <t>1.9. Koledžu izdevumi 2018. gadā (eiro)darba samaksai</t>
  </si>
  <si>
    <t>1.8. Augstskolu izdevumi 2018. gadā (eiro) darba samaksai</t>
  </si>
  <si>
    <t>1.7. Koledžu izdevumi 2018. gadā (eiro)</t>
  </si>
  <si>
    <t>1.6. Augstskolu izdevumi 2018. gadā (eiro)</t>
  </si>
  <si>
    <t>1.5. Augstskolu snieguma finansējums 2015., 2016., 2017. , 2018. un 2019. gadā (eiro)</t>
  </si>
  <si>
    <t>1.4. Koledžu finansējums 2018. gadā (eiro)</t>
  </si>
  <si>
    <t>1.3. Augstskolu finansējums 2018. gadā (eiro)</t>
  </si>
  <si>
    <t>Augst-skola</t>
  </si>
  <si>
    <t>Bakalaura</t>
  </si>
  <si>
    <t>Maģistra</t>
  </si>
  <si>
    <t>Doktora</t>
  </si>
  <si>
    <t>Specifiskās programmas*</t>
  </si>
  <si>
    <t>Pilna laika</t>
  </si>
  <si>
    <t>Nepilna laika</t>
  </si>
  <si>
    <t>Min</t>
  </si>
  <si>
    <t>Max</t>
  </si>
  <si>
    <t>Klāt. Min</t>
  </si>
  <si>
    <t>Klāt. Max</t>
  </si>
  <si>
    <t>Neklāt. Min</t>
  </si>
  <si>
    <t>Neklāt. Max</t>
  </si>
  <si>
    <t>..</t>
  </si>
  <si>
    <t>Zobārstniecība: 12500</t>
  </si>
  <si>
    <t>Zobārstniecība: 11500; stomatoloģija: 15000</t>
  </si>
  <si>
    <t>DU**</t>
  </si>
  <si>
    <t>Ārpus ES studentiem: 8000 (maģistrs)</t>
  </si>
  <si>
    <t>LJA*</t>
  </si>
  <si>
    <t>LNAA</t>
  </si>
  <si>
    <t>LSPA**</t>
  </si>
  <si>
    <t>BAT**</t>
  </si>
  <si>
    <t>BSA</t>
  </si>
  <si>
    <t>EKA</t>
  </si>
  <si>
    <t>ISMA</t>
  </si>
  <si>
    <t>LA</t>
  </si>
  <si>
    <t>LKrA</t>
  </si>
  <si>
    <t>RAI</t>
  </si>
  <si>
    <t>RARZI</t>
  </si>
  <si>
    <t>REA</t>
  </si>
  <si>
    <t>RJA</t>
  </si>
  <si>
    <t>RISEBA</t>
  </si>
  <si>
    <t>RTI</t>
  </si>
  <si>
    <t>TSI</t>
  </si>
  <si>
    <t>*Aprēķinot kredītpunktu skaitu vienā akad. gadā (pēc sniegtās maksas par 1 kp)</t>
  </si>
  <si>
    <t>**Studiju maksa mainās atkarībā no studiju gada</t>
  </si>
  <si>
    <t>Ārpus ES (vai Baltijas)valstu iedzīvotājiem studiju maksas apmērs var atšķirties no norādītā</t>
  </si>
  <si>
    <t>Informācija sagatavota atbilstoši AII sniegtajiem datiem un mājas lapā norādītajam</t>
  </si>
  <si>
    <t>JAK*</t>
  </si>
  <si>
    <t>MK*</t>
  </si>
  <si>
    <t>RTU OTK</t>
  </si>
  <si>
    <t>AK</t>
  </si>
  <si>
    <t>BVK</t>
  </si>
  <si>
    <t>JK*</t>
  </si>
  <si>
    <t>VK</t>
  </si>
  <si>
    <t>NJK**</t>
  </si>
  <si>
    <t>SKK**</t>
  </si>
  <si>
    <t>GFK</t>
  </si>
  <si>
    <t>VBK</t>
  </si>
  <si>
    <t>*Aprēķinot mēneša maksu desmit mēnešiem</t>
  </si>
  <si>
    <t>**Studiju maksa mainās atkarībā no maksājuma biežuma/apmēra</t>
  </si>
  <si>
    <t>2.4.</t>
  </si>
  <si>
    <t>2.4. Studiju maksa augstskolās 2019./2020. akadēmiskajā gadā (eiro)</t>
  </si>
  <si>
    <t>Studiju maksa augstskolās 2019./2020. akadēmiskajā gadā (eiro)</t>
  </si>
  <si>
    <t>Koledžu izdevumu 2018. gadā (eiro) struktūra, % no kopējiem izdevumiem</t>
  </si>
  <si>
    <t>Augstskolu izdevumu 2018. gadā (eiro) struktūra, % no kopējiem izdevumiem</t>
  </si>
  <si>
    <t>2.5.</t>
  </si>
  <si>
    <t>2.5. Studiju maksa koledžās 2019./2020. akadēmiskajā gadā (eiro)</t>
  </si>
  <si>
    <t>Studiju maksa koledžās 2019./2020. akadēmiskajā gadā (eiro)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</si>
</sst>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26]\ #,##0"/>
    <numFmt numFmtId="165" formatCode="0.0%"/>
    <numFmt numFmtId="166" formatCode="&quot;€&quot;\ #,##0"/>
    <numFmt numFmtId="167" formatCode="0.0000000%"/>
    <numFmt numFmtId="172" formatCode="0.000%"/>
  </numFmts>
  <fonts count="59" x14ac:knownFonts="1">
    <font>
      <sz val="11"/>
      <color theme="1"/>
      <name val="Calibri"/>
      <family val="2"/>
      <scheme val="minor"/>
    </font>
    <font>
      <sz val="10"/>
      <name val="Calibri"/>
      <family val="2"/>
      <scheme val="minor"/>
    </font>
    <font>
      <b/>
      <i/>
      <sz val="11"/>
      <color theme="1"/>
      <name val="Calibri"/>
      <family val="2"/>
      <charset val="186"/>
      <scheme val="minor"/>
    </font>
    <font>
      <sz val="10"/>
      <color theme="1"/>
      <name val="Calibri"/>
      <family val="2"/>
      <charset val="186"/>
      <scheme val="minor"/>
    </font>
    <font>
      <sz val="10"/>
      <color rgb="FFFF0000"/>
      <name val="Calibri"/>
      <family val="2"/>
      <scheme val="minor"/>
    </font>
    <font>
      <sz val="10"/>
      <color theme="1"/>
      <name val="Calibri"/>
      <family val="2"/>
      <scheme val="minor"/>
    </font>
    <font>
      <b/>
      <sz val="10"/>
      <name val="Calibri"/>
      <family val="2"/>
      <scheme val="minor"/>
    </font>
    <font>
      <b/>
      <sz val="10"/>
      <color theme="0"/>
      <name val="Calibri"/>
      <family val="2"/>
      <scheme val="minor"/>
    </font>
    <font>
      <b/>
      <sz val="10"/>
      <name val="Calibri"/>
      <family val="2"/>
      <charset val="186"/>
      <scheme val="minor"/>
    </font>
    <font>
      <b/>
      <i/>
      <sz val="10"/>
      <name val="Calibri"/>
      <family val="2"/>
      <charset val="186"/>
      <scheme val="minor"/>
    </font>
    <font>
      <b/>
      <i/>
      <sz val="11"/>
      <name val="Calibri"/>
      <family val="2"/>
      <charset val="186"/>
      <scheme val="minor"/>
    </font>
    <font>
      <b/>
      <sz val="11"/>
      <color theme="1"/>
      <name val="Calibri"/>
      <family val="2"/>
      <charset val="186"/>
      <scheme val="minor"/>
    </font>
    <font>
      <b/>
      <sz val="11"/>
      <color theme="8" tint="-0.249977111117893"/>
      <name val="Calibri"/>
      <family val="2"/>
      <charset val="186"/>
      <scheme val="minor"/>
    </font>
    <font>
      <i/>
      <sz val="8"/>
      <name val="Calibri"/>
      <family val="2"/>
      <charset val="186"/>
      <scheme val="minor"/>
    </font>
    <font>
      <sz val="8"/>
      <name val="Calibri"/>
      <family val="2"/>
      <charset val="186"/>
      <scheme val="minor"/>
    </font>
    <font>
      <b/>
      <sz val="12"/>
      <color theme="8" tint="-0.249977111117893"/>
      <name val="Calibri"/>
      <family val="2"/>
      <charset val="186"/>
      <scheme val="minor"/>
    </font>
    <font>
      <sz val="9.5"/>
      <name val="Calibri"/>
      <family val="2"/>
      <scheme val="minor"/>
    </font>
    <font>
      <sz val="8"/>
      <name val="Calibri"/>
      <family val="2"/>
      <scheme val="minor"/>
    </font>
    <font>
      <i/>
      <sz val="11"/>
      <color theme="1"/>
      <name val="Calibri"/>
      <family val="2"/>
      <charset val="186"/>
      <scheme val="minor"/>
    </font>
    <font>
      <b/>
      <sz val="11"/>
      <color theme="0"/>
      <name val="Calibri"/>
      <family val="2"/>
      <charset val="186"/>
      <scheme val="minor"/>
    </font>
    <font>
      <sz val="9"/>
      <color theme="1"/>
      <name val="Calibri"/>
      <family val="2"/>
      <charset val="186"/>
      <scheme val="minor"/>
    </font>
    <font>
      <sz val="9"/>
      <color theme="1"/>
      <name val="Calibri"/>
      <family val="2"/>
      <charset val="186"/>
    </font>
    <font>
      <b/>
      <sz val="11"/>
      <color rgb="FF512373"/>
      <name val="Calibri"/>
      <family val="2"/>
      <charset val="186"/>
      <scheme val="minor"/>
    </font>
    <font>
      <sz val="11"/>
      <color rgb="FF512373"/>
      <name val="Calibri"/>
      <family val="2"/>
      <charset val="186"/>
      <scheme val="minor"/>
    </font>
    <font>
      <b/>
      <sz val="10"/>
      <color theme="1"/>
      <name val="Calibri"/>
      <family val="2"/>
      <charset val="186"/>
      <scheme val="minor"/>
    </font>
    <font>
      <sz val="11"/>
      <color rgb="FF512373"/>
      <name val="Calibri"/>
      <family val="2"/>
      <scheme val="minor"/>
    </font>
    <font>
      <sz val="10"/>
      <name val="Arial"/>
      <family val="2"/>
      <charset val="186"/>
    </font>
    <font>
      <sz val="11"/>
      <color theme="1"/>
      <name val="Calibri"/>
      <family val="2"/>
      <scheme val="minor"/>
    </font>
    <font>
      <sz val="11"/>
      <name val="Calibri"/>
      <family val="2"/>
      <scheme val="minor"/>
    </font>
    <font>
      <sz val="9"/>
      <name val="Calibri"/>
      <family val="2"/>
      <charset val="186"/>
    </font>
    <font>
      <b/>
      <sz val="10"/>
      <color rgb="FF512373"/>
      <name val="Calibri"/>
      <family val="2"/>
      <charset val="186"/>
      <scheme val="minor"/>
    </font>
    <font>
      <b/>
      <sz val="11"/>
      <color theme="0"/>
      <name val="Calibri"/>
      <family val="2"/>
      <scheme val="minor"/>
    </font>
    <font>
      <b/>
      <sz val="11.5"/>
      <color theme="0"/>
      <name val="Calibri"/>
      <family val="2"/>
      <charset val="186"/>
      <scheme val="minor"/>
    </font>
    <font>
      <i/>
      <sz val="11"/>
      <color rgb="FF512373"/>
      <name val="Calibri"/>
      <family val="2"/>
      <charset val="186"/>
      <scheme val="minor"/>
    </font>
    <font>
      <i/>
      <sz val="9.5"/>
      <color theme="1"/>
      <name val="Calibri"/>
      <family val="2"/>
      <charset val="186"/>
      <scheme val="minor"/>
    </font>
    <font>
      <b/>
      <i/>
      <sz val="12"/>
      <color theme="1"/>
      <name val="Calibri"/>
      <family val="2"/>
      <charset val="186"/>
      <scheme val="minor"/>
    </font>
    <font>
      <b/>
      <sz val="12"/>
      <color theme="0"/>
      <name val="Calibri"/>
      <family val="2"/>
      <charset val="186"/>
      <scheme val="minor"/>
    </font>
    <font>
      <sz val="12"/>
      <color theme="1"/>
      <name val="Calibri"/>
      <family val="2"/>
      <scheme val="minor"/>
    </font>
    <font>
      <i/>
      <sz val="12"/>
      <color theme="1"/>
      <name val="Calibri"/>
      <family val="2"/>
      <scheme val="minor"/>
    </font>
    <font>
      <b/>
      <sz val="12"/>
      <color rgb="FF553066"/>
      <name val="Calibri"/>
      <family val="2"/>
      <charset val="186"/>
      <scheme val="minor"/>
    </font>
    <font>
      <b/>
      <i/>
      <sz val="12"/>
      <color rgb="FF553066"/>
      <name val="Calibri"/>
      <family val="2"/>
      <charset val="186"/>
      <scheme val="minor"/>
    </font>
    <font>
      <b/>
      <sz val="11"/>
      <color rgb="FF553066"/>
      <name val="Calibri"/>
      <family val="2"/>
      <charset val="186"/>
      <scheme val="minor"/>
    </font>
    <font>
      <b/>
      <sz val="14"/>
      <color rgb="FF553066"/>
      <name val="Calibri"/>
      <family val="2"/>
      <charset val="186"/>
      <scheme val="minor"/>
    </font>
    <font>
      <sz val="11"/>
      <color rgb="FF553066"/>
      <name val="Calibri"/>
      <family val="2"/>
      <charset val="186"/>
      <scheme val="minor"/>
    </font>
    <font>
      <b/>
      <sz val="13"/>
      <color rgb="FF553066"/>
      <name val="Calibri"/>
      <family val="2"/>
      <charset val="186"/>
      <scheme val="minor"/>
    </font>
    <font>
      <b/>
      <sz val="10"/>
      <color theme="1"/>
      <name val="Calibri"/>
      <family val="2"/>
      <scheme val="minor"/>
    </font>
    <font>
      <b/>
      <sz val="10"/>
      <color rgb="FF553066"/>
      <name val="Calibri"/>
      <family val="2"/>
      <scheme val="minor"/>
    </font>
    <font>
      <sz val="10"/>
      <color theme="0"/>
      <name val="Calibri"/>
      <family val="2"/>
      <scheme val="minor"/>
    </font>
    <font>
      <b/>
      <sz val="10"/>
      <color rgb="FF553066"/>
      <name val="Calibri"/>
      <family val="2"/>
      <charset val="186"/>
      <scheme val="minor"/>
    </font>
    <font>
      <b/>
      <sz val="11"/>
      <color theme="1" tint="0.14999847407452621"/>
      <name val="Calibri"/>
      <family val="2"/>
      <charset val="186"/>
      <scheme val="minor"/>
    </font>
    <font>
      <sz val="10"/>
      <color theme="0" tint="-0.499984740745262"/>
      <name val="Calibri"/>
      <family val="2"/>
      <scheme val="minor"/>
    </font>
    <font>
      <b/>
      <sz val="11"/>
      <color theme="1"/>
      <name val="Calibri"/>
      <family val="2"/>
      <scheme val="minor"/>
    </font>
    <font>
      <i/>
      <sz val="10"/>
      <color theme="1"/>
      <name val="Calibri"/>
      <family val="2"/>
      <charset val="186"/>
      <scheme val="minor"/>
    </font>
    <font>
      <sz val="11"/>
      <color rgb="FF9C0006"/>
      <name val="Calibri"/>
      <family val="2"/>
      <charset val="186"/>
      <scheme val="minor"/>
    </font>
    <font>
      <i/>
      <sz val="8"/>
      <color theme="1"/>
      <name val="Calibri"/>
      <family val="2"/>
      <charset val="186"/>
      <scheme val="minor"/>
    </font>
    <font>
      <b/>
      <sz val="9"/>
      <color indexed="81"/>
      <name val="Tahoma"/>
      <family val="2"/>
    </font>
    <font>
      <sz val="9"/>
      <color indexed="81"/>
      <name val="Tahoma"/>
      <family val="2"/>
    </font>
    <font>
      <b/>
      <sz val="9"/>
      <color indexed="81"/>
      <name val="Tahoma"/>
      <family val="2"/>
      <charset val="186"/>
    </font>
    <font>
      <sz val="9"/>
      <color indexed="81"/>
      <name val="Tahoma"/>
      <family val="2"/>
      <charset val="186"/>
    </font>
  </fonts>
  <fills count="11">
    <fill>
      <patternFill patternType="none"/>
    </fill>
    <fill>
      <patternFill patternType="gray125"/>
    </fill>
    <fill>
      <patternFill patternType="solid">
        <fgColor theme="0"/>
        <bgColor indexed="64"/>
      </patternFill>
    </fill>
    <fill>
      <patternFill patternType="solid">
        <fgColor rgb="FFEFD7FA"/>
        <bgColor indexed="64"/>
      </patternFill>
    </fill>
    <fill>
      <patternFill patternType="solid">
        <fgColor rgb="FFF6EAFC"/>
        <bgColor indexed="64"/>
      </patternFill>
    </fill>
    <fill>
      <patternFill patternType="solid">
        <fgColor rgb="FF553066"/>
        <bgColor indexed="64"/>
      </patternFill>
    </fill>
    <fill>
      <patternFill patternType="solid">
        <fgColor rgb="FFCFB2DC"/>
        <bgColor indexed="64"/>
      </patternFill>
    </fill>
    <fill>
      <patternFill patternType="solid">
        <fgColor rgb="FFDCC5ED"/>
        <bgColor indexed="64"/>
      </patternFill>
    </fill>
    <fill>
      <patternFill patternType="solid">
        <fgColor rgb="FFFFC7CE"/>
      </patternFill>
    </fill>
    <fill>
      <patternFill patternType="solid">
        <fgColor rgb="FFE1CFE9"/>
        <bgColor indexed="64"/>
      </patternFill>
    </fill>
    <fill>
      <patternFill patternType="solid">
        <fgColor rgb="FFBB92CE"/>
        <bgColor indexed="64"/>
      </patternFill>
    </fill>
  </fills>
  <borders count="10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hair">
        <color auto="1"/>
      </bottom>
      <diagonal/>
    </border>
    <border>
      <left/>
      <right/>
      <top/>
      <bottom style="medium">
        <color rgb="FF512373"/>
      </bottom>
      <diagonal/>
    </border>
    <border>
      <left/>
      <right style="hair">
        <color auto="1"/>
      </right>
      <top/>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thin">
        <color indexed="64"/>
      </top>
      <bottom style="thin">
        <color indexed="64"/>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right style="hair">
        <color auto="1"/>
      </right>
      <top/>
      <bottom style="thin">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right style="thin">
        <color theme="0" tint="-0.499984740745262"/>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top/>
      <bottom style="thin">
        <color indexed="64"/>
      </bottom>
      <diagonal/>
    </border>
    <border>
      <left/>
      <right style="hair">
        <color auto="1"/>
      </right>
      <top style="medium">
        <color rgb="FF512373"/>
      </top>
      <bottom style="medium">
        <color rgb="FF512373"/>
      </bottom>
      <diagonal/>
    </border>
    <border>
      <left style="hair">
        <color auto="1"/>
      </left>
      <right style="hair">
        <color auto="1"/>
      </right>
      <top style="medium">
        <color rgb="FF512373"/>
      </top>
      <bottom style="medium">
        <color rgb="FF512373"/>
      </bottom>
      <diagonal/>
    </border>
    <border>
      <left style="hair">
        <color auto="1"/>
      </left>
      <right/>
      <top/>
      <bottom/>
      <diagonal/>
    </border>
    <border>
      <left/>
      <right/>
      <top style="medium">
        <color rgb="FF512373"/>
      </top>
      <bottom style="thin">
        <color rgb="FF512373"/>
      </bottom>
      <diagonal/>
    </border>
    <border>
      <left style="hair">
        <color auto="1"/>
      </left>
      <right style="hair">
        <color auto="1"/>
      </right>
      <top style="hair">
        <color auto="1"/>
      </top>
      <bottom style="thin">
        <color rgb="FF512373"/>
      </bottom>
      <diagonal/>
    </border>
    <border>
      <left/>
      <right style="hair">
        <color auto="1"/>
      </right>
      <top style="hair">
        <color auto="1"/>
      </top>
      <bottom style="thin">
        <color rgb="FF512373"/>
      </bottom>
      <diagonal/>
    </border>
    <border>
      <left/>
      <right/>
      <top style="thin">
        <color rgb="FF512373"/>
      </top>
      <bottom style="medium">
        <color rgb="FF512373"/>
      </bottom>
      <diagonal/>
    </border>
    <border>
      <left style="hair">
        <color auto="1"/>
      </left>
      <right/>
      <top style="hair">
        <color auto="1"/>
      </top>
      <bottom style="thin">
        <color rgb="FF512373"/>
      </bottom>
      <diagonal/>
    </border>
    <border>
      <left style="hair">
        <color auto="1"/>
      </left>
      <right/>
      <top style="medium">
        <color rgb="FF512373"/>
      </top>
      <bottom style="thin">
        <color rgb="FF512373"/>
      </bottom>
      <diagonal/>
    </border>
    <border>
      <left/>
      <right/>
      <top/>
      <bottom style="medium">
        <color rgb="FF553066"/>
      </bottom>
      <diagonal/>
    </border>
    <border>
      <left/>
      <right/>
      <top/>
      <bottom style="thin">
        <color rgb="FF553066"/>
      </bottom>
      <diagonal/>
    </border>
    <border>
      <left/>
      <right/>
      <top style="medium">
        <color rgb="FF512373"/>
      </top>
      <bottom style="thin">
        <color rgb="FF553066"/>
      </bottom>
      <diagonal/>
    </border>
    <border>
      <left style="hair">
        <color auto="1"/>
      </left>
      <right style="hair">
        <color auto="1"/>
      </right>
      <top style="hair">
        <color auto="1"/>
      </top>
      <bottom style="thin">
        <color rgb="FF553066"/>
      </bottom>
      <diagonal/>
    </border>
    <border>
      <left style="hair">
        <color auto="1"/>
      </left>
      <right/>
      <top style="medium">
        <color rgb="FF512373"/>
      </top>
      <bottom style="thin">
        <color rgb="FF553066"/>
      </bottom>
      <diagonal/>
    </border>
    <border>
      <left/>
      <right style="hair">
        <color auto="1"/>
      </right>
      <top style="hair">
        <color auto="1"/>
      </top>
      <bottom style="thin">
        <color rgb="FF553066"/>
      </bottom>
      <diagonal/>
    </border>
    <border>
      <left/>
      <right style="hair">
        <color auto="1"/>
      </right>
      <top style="medium">
        <color rgb="FF512373"/>
      </top>
      <bottom style="thin">
        <color rgb="FF512373"/>
      </bottom>
      <diagonal/>
    </border>
    <border>
      <left/>
      <right/>
      <top style="thin">
        <color indexed="64"/>
      </top>
      <bottom style="hair">
        <color auto="1"/>
      </bottom>
      <diagonal/>
    </border>
    <border>
      <left/>
      <right/>
      <top style="thin">
        <color theme="4" tint="0.39997558519241921"/>
      </top>
      <bottom style="thin">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hair">
        <color auto="1"/>
      </top>
      <bottom/>
      <diagonal/>
    </border>
    <border>
      <left/>
      <right style="thin">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hair">
        <color auto="1"/>
      </left>
      <right/>
      <top style="medium">
        <color rgb="FF512373"/>
      </top>
      <bottom style="thin">
        <color indexed="64"/>
      </bottom>
      <diagonal/>
    </border>
    <border>
      <left style="hair">
        <color auto="1"/>
      </left>
      <right style="hair">
        <color auto="1"/>
      </right>
      <top style="medium">
        <color rgb="FF512373"/>
      </top>
      <bottom style="thin">
        <color indexed="64"/>
      </bottom>
      <diagonal/>
    </border>
    <border>
      <left style="thin">
        <color indexed="64"/>
      </left>
      <right style="thin">
        <color indexed="64"/>
      </right>
      <top/>
      <bottom style="hair">
        <color auto="1"/>
      </bottom>
      <diagonal/>
    </border>
    <border>
      <left style="hair">
        <color auto="1"/>
      </left>
      <right/>
      <top style="thin">
        <color indexed="64"/>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style="thin">
        <color indexed="64"/>
      </top>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thin">
        <color indexed="64"/>
      </bottom>
      <diagonal/>
    </border>
    <border>
      <left style="thin">
        <color indexed="64"/>
      </left>
      <right/>
      <top/>
      <bottom/>
      <diagonal/>
    </border>
    <border>
      <left style="thin">
        <color indexed="64"/>
      </left>
      <right style="thin">
        <color indexed="64"/>
      </right>
      <top style="hair">
        <color auto="1"/>
      </top>
      <bottom/>
      <diagonal/>
    </border>
    <border>
      <left style="thin">
        <color indexed="64"/>
      </left>
      <right/>
      <top style="hair">
        <color auto="1"/>
      </top>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indexed="64"/>
      </left>
      <right style="hair">
        <color auto="1"/>
      </right>
      <top style="thin">
        <color indexed="64"/>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right/>
      <top style="hair">
        <color indexed="64"/>
      </top>
      <bottom style="medium">
        <color rgb="FF512373"/>
      </bottom>
      <diagonal/>
    </border>
    <border>
      <left style="hair">
        <color auto="1"/>
      </left>
      <right style="hair">
        <color auto="1"/>
      </right>
      <top/>
      <bottom/>
      <diagonal/>
    </border>
    <border>
      <left/>
      <right/>
      <top style="medium">
        <color rgb="FF512373"/>
      </top>
      <bottom style="hair">
        <color indexed="64"/>
      </bottom>
      <diagonal/>
    </border>
    <border>
      <left style="hair">
        <color auto="1"/>
      </left>
      <right style="hair">
        <color auto="1"/>
      </right>
      <top style="medium">
        <color rgb="FF512373"/>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26" fillId="0" borderId="0"/>
    <xf numFmtId="9" fontId="27" fillId="0" borderId="0" applyFont="0" applyFill="0" applyBorder="0" applyAlignment="0" applyProtection="0"/>
    <xf numFmtId="0" fontId="53" fillId="8" borderId="0" applyNumberFormat="0" applyBorder="0" applyAlignment="0" applyProtection="0"/>
  </cellStyleXfs>
  <cellXfs count="673">
    <xf numFmtId="0" fontId="0" fillId="0" borderId="0" xfId="0"/>
    <xf numFmtId="0" fontId="1" fillId="0" borderId="0" xfId="0" applyFont="1" applyBorder="1" applyAlignment="1">
      <alignment wrapText="1"/>
    </xf>
    <xf numFmtId="0" fontId="2" fillId="0" borderId="0" xfId="0" quotePrefix="1" applyFont="1" applyAlignment="1">
      <alignment horizontal="left"/>
    </xf>
    <xf numFmtId="3" fontId="4" fillId="0" borderId="0" xfId="0" applyNumberFormat="1" applyFont="1" applyBorder="1" applyAlignment="1">
      <alignment wrapText="1"/>
    </xf>
    <xf numFmtId="0" fontId="4" fillId="0" borderId="0" xfId="0" applyFont="1" applyBorder="1" applyAlignment="1">
      <alignment wrapText="1"/>
    </xf>
    <xf numFmtId="1" fontId="4" fillId="0" borderId="0" xfId="0" applyNumberFormat="1" applyFont="1" applyBorder="1" applyAlignment="1">
      <alignment wrapText="1"/>
    </xf>
    <xf numFmtId="9" fontId="4" fillId="0" borderId="0" xfId="0" applyNumberFormat="1" applyFont="1" applyBorder="1" applyAlignment="1">
      <alignment wrapText="1"/>
    </xf>
    <xf numFmtId="0" fontId="6" fillId="0" borderId="0" xfId="0" applyFont="1" applyBorder="1" applyAlignment="1">
      <alignment wrapText="1"/>
    </xf>
    <xf numFmtId="0" fontId="1" fillId="0" borderId="0" xfId="0" applyFont="1" applyBorder="1"/>
    <xf numFmtId="0" fontId="10" fillId="0" borderId="0" xfId="0" quotePrefix="1" applyFont="1" applyBorder="1" applyAlignment="1">
      <alignment horizontal="left"/>
    </xf>
    <xf numFmtId="0" fontId="14"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6" fillId="0" borderId="2" xfId="0" applyFont="1" applyFill="1" applyBorder="1" applyAlignment="1">
      <alignment horizontal="center" wrapText="1"/>
    </xf>
    <xf numFmtId="3" fontId="1" fillId="0" borderId="10" xfId="0" applyNumberFormat="1" applyFont="1" applyBorder="1" applyAlignment="1">
      <alignment horizontal="center" vertical="center" wrapText="1"/>
    </xf>
    <xf numFmtId="9" fontId="1" fillId="0" borderId="10"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0" fontId="1" fillId="0" borderId="0" xfId="0" applyFont="1" applyFill="1" applyBorder="1"/>
    <xf numFmtId="0" fontId="17" fillId="0" borderId="0" xfId="0" applyFont="1" applyBorder="1" applyAlignment="1"/>
    <xf numFmtId="9" fontId="6" fillId="0" borderId="2" xfId="0" applyNumberFormat="1" applyFont="1" applyFill="1" applyBorder="1" applyAlignment="1">
      <alignment horizontal="center" vertical="center"/>
    </xf>
    <xf numFmtId="3" fontId="6" fillId="0" borderId="2" xfId="0" quotePrefix="1" applyNumberFormat="1" applyFont="1" applyFill="1" applyBorder="1" applyAlignment="1">
      <alignment horizontal="center" vertical="center"/>
    </xf>
    <xf numFmtId="0" fontId="2" fillId="0" borderId="0" xfId="0" applyFont="1"/>
    <xf numFmtId="0" fontId="18" fillId="0" borderId="0" xfId="0" applyFont="1" applyAlignment="1">
      <alignment horizontal="right"/>
    </xf>
    <xf numFmtId="0" fontId="18" fillId="0" borderId="0" xfId="0" applyFont="1" applyAlignment="1">
      <alignment horizontal="right" vertical="center"/>
    </xf>
    <xf numFmtId="3" fontId="0" fillId="0" borderId="0" xfId="0" applyNumberFormat="1"/>
    <xf numFmtId="0" fontId="5" fillId="0" borderId="0" xfId="0" applyFont="1"/>
    <xf numFmtId="0" fontId="0" fillId="0" borderId="0" xfId="0" applyFont="1"/>
    <xf numFmtId="0" fontId="0" fillId="0" borderId="0" xfId="0" applyFont="1" applyAlignment="1">
      <alignment textRotation="90"/>
    </xf>
    <xf numFmtId="3" fontId="0" fillId="0" borderId="0" xfId="0" applyNumberFormat="1" applyFont="1"/>
    <xf numFmtId="0" fontId="0" fillId="0" borderId="0" xfId="0" applyFont="1" applyAlignment="1">
      <alignment horizontal="center"/>
    </xf>
    <xf numFmtId="0" fontId="1" fillId="0" borderId="1" xfId="0" applyFont="1" applyBorder="1" applyAlignment="1">
      <alignment wrapText="1"/>
    </xf>
    <xf numFmtId="0" fontId="5" fillId="0" borderId="1" xfId="0" applyFont="1" applyBorder="1" applyAlignment="1">
      <alignment wrapText="1"/>
    </xf>
    <xf numFmtId="3" fontId="5" fillId="0" borderId="1" xfId="0" applyNumberFormat="1" applyFont="1" applyBorder="1"/>
    <xf numFmtId="0" fontId="21" fillId="0" borderId="0" xfId="0" applyFont="1" applyAlignment="1">
      <alignment vertical="center"/>
    </xf>
    <xf numFmtId="0" fontId="0" fillId="0" borderId="12" xfId="0" applyBorder="1"/>
    <xf numFmtId="0" fontId="0" fillId="0" borderId="12" xfId="0" quotePrefix="1" applyBorder="1" applyAlignment="1">
      <alignment horizontal="left"/>
    </xf>
    <xf numFmtId="0" fontId="15" fillId="0" borderId="0" xfId="0" applyFont="1"/>
    <xf numFmtId="3" fontId="6" fillId="3"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1" fillId="0" borderId="4" xfId="0" applyFont="1" applyBorder="1" applyAlignment="1">
      <alignment horizontal="center" wrapText="1"/>
    </xf>
    <xf numFmtId="0" fontId="25" fillId="0" borderId="0" xfId="0" applyFont="1"/>
    <xf numFmtId="9" fontId="1" fillId="0" borderId="0" xfId="0" applyNumberFormat="1" applyFont="1" applyBorder="1"/>
    <xf numFmtId="3" fontId="16" fillId="0" borderId="3" xfId="0" applyNumberFormat="1" applyFont="1" applyBorder="1" applyAlignment="1">
      <alignment horizontal="center" vertical="center"/>
    </xf>
    <xf numFmtId="3" fontId="16" fillId="0" borderId="16" xfId="0" applyNumberFormat="1" applyFont="1" applyBorder="1" applyAlignment="1">
      <alignment horizontal="center" vertical="center"/>
    </xf>
    <xf numFmtId="3" fontId="16" fillId="0" borderId="17" xfId="0" applyNumberFormat="1" applyFont="1" applyBorder="1" applyAlignment="1">
      <alignment horizontal="center" vertical="center"/>
    </xf>
    <xf numFmtId="0" fontId="1" fillId="0" borderId="1" xfId="0" applyFont="1" applyBorder="1" applyAlignment="1">
      <alignment wrapText="1"/>
    </xf>
    <xf numFmtId="0" fontId="0" fillId="0" borderId="0" xfId="0" quotePrefix="1"/>
    <xf numFmtId="0" fontId="0" fillId="0" borderId="0" xfId="0"/>
    <xf numFmtId="3" fontId="1" fillId="0" borderId="0" xfId="0" applyNumberFormat="1" applyFont="1" applyBorder="1" applyAlignment="1">
      <alignment wrapText="1"/>
    </xf>
    <xf numFmtId="9" fontId="1" fillId="0" borderId="1" xfId="2" applyFont="1" applyBorder="1" applyAlignment="1">
      <alignment horizontal="center" vertical="center"/>
    </xf>
    <xf numFmtId="3" fontId="24" fillId="3" borderId="3" xfId="0" applyNumberFormat="1" applyFont="1" applyFill="1" applyBorder="1"/>
    <xf numFmtId="0" fontId="5" fillId="0" borderId="10" xfId="0" applyFont="1" applyBorder="1" applyAlignment="1">
      <alignment wrapText="1"/>
    </xf>
    <xf numFmtId="3" fontId="5" fillId="0" borderId="10" xfId="0" applyNumberFormat="1" applyFont="1" applyBorder="1"/>
    <xf numFmtId="0" fontId="5" fillId="0" borderId="18" xfId="0" applyFont="1" applyBorder="1" applyAlignment="1">
      <alignment wrapText="1"/>
    </xf>
    <xf numFmtId="3" fontId="5" fillId="0" borderId="18" xfId="0" applyNumberFormat="1" applyFont="1" applyBorder="1"/>
    <xf numFmtId="3" fontId="24" fillId="3" borderId="23" xfId="0" applyNumberFormat="1" applyFont="1" applyFill="1" applyBorder="1"/>
    <xf numFmtId="0" fontId="5" fillId="0" borderId="15" xfId="0" applyFont="1" applyBorder="1" applyAlignment="1">
      <alignment wrapText="1"/>
    </xf>
    <xf numFmtId="3" fontId="5" fillId="0" borderId="15" xfId="0" applyNumberFormat="1" applyFont="1" applyBorder="1"/>
    <xf numFmtId="3" fontId="24" fillId="3" borderId="26" xfId="0" applyNumberFormat="1" applyFont="1" applyFill="1" applyBorder="1"/>
    <xf numFmtId="0" fontId="5" fillId="0" borderId="32" xfId="0" applyFont="1" applyBorder="1" applyAlignment="1">
      <alignment wrapText="1"/>
    </xf>
    <xf numFmtId="3" fontId="5" fillId="0" borderId="32" xfId="0" applyNumberFormat="1" applyFont="1" applyBorder="1"/>
    <xf numFmtId="3" fontId="24" fillId="3" borderId="33" xfId="0" applyNumberFormat="1" applyFont="1" applyFill="1" applyBorder="1"/>
    <xf numFmtId="3" fontId="24" fillId="3" borderId="12" xfId="0" applyNumberFormat="1" applyFont="1" applyFill="1" applyBorder="1"/>
    <xf numFmtId="0" fontId="5" fillId="0" borderId="34" xfId="0" applyFont="1" applyBorder="1" applyAlignment="1">
      <alignment wrapText="1"/>
    </xf>
    <xf numFmtId="3" fontId="5" fillId="0" borderId="34" xfId="0" applyNumberFormat="1" applyFont="1" applyBorder="1"/>
    <xf numFmtId="3" fontId="24" fillId="3" borderId="35" xfId="0" applyNumberFormat="1" applyFont="1" applyFill="1" applyBorder="1"/>
    <xf numFmtId="3" fontId="5" fillId="3" borderId="24" xfId="0" applyNumberFormat="1" applyFont="1" applyFill="1" applyBorder="1"/>
    <xf numFmtId="0" fontId="24" fillId="0" borderId="22" xfId="0" applyFont="1" applyBorder="1" applyAlignment="1">
      <alignment horizontal="center" vertical="center"/>
    </xf>
    <xf numFmtId="0" fontId="24" fillId="0" borderId="4" xfId="0" applyFont="1" applyBorder="1" applyAlignment="1">
      <alignment horizontal="center" vertical="center"/>
    </xf>
    <xf numFmtId="0" fontId="24" fillId="3" borderId="23" xfId="0" applyFont="1" applyFill="1" applyBorder="1" applyAlignment="1">
      <alignment horizontal="center" vertical="center"/>
    </xf>
    <xf numFmtId="0" fontId="24" fillId="3" borderId="35" xfId="0" applyFont="1" applyFill="1" applyBorder="1" applyAlignment="1">
      <alignment horizontal="center" vertical="center"/>
    </xf>
    <xf numFmtId="0" fontId="24" fillId="0" borderId="28" xfId="0" applyFont="1" applyBorder="1" applyAlignment="1">
      <alignment horizontal="center" vertical="center"/>
    </xf>
    <xf numFmtId="3" fontId="24" fillId="3" borderId="24" xfId="0" applyNumberFormat="1" applyFont="1" applyFill="1" applyBorder="1"/>
    <xf numFmtId="0" fontId="24" fillId="3" borderId="3" xfId="0" applyFont="1" applyFill="1" applyBorder="1" applyAlignment="1">
      <alignment horizontal="center" vertical="center"/>
    </xf>
    <xf numFmtId="0" fontId="24" fillId="0" borderId="18" xfId="0" applyFont="1" applyBorder="1" applyAlignment="1">
      <alignment horizontal="center" vertical="center"/>
    </xf>
    <xf numFmtId="0" fontId="24" fillId="0" borderId="18" xfId="0" quotePrefix="1" applyFont="1" applyBorder="1" applyAlignment="1">
      <alignment horizontal="center" vertical="center"/>
    </xf>
    <xf numFmtId="0" fontId="5" fillId="0" borderId="18" xfId="0" quotePrefix="1" applyFont="1" applyBorder="1" applyAlignment="1">
      <alignment horizontal="left" wrapText="1"/>
    </xf>
    <xf numFmtId="0" fontId="30" fillId="0" borderId="4" xfId="0" applyFont="1" applyBorder="1" applyAlignment="1">
      <alignment horizontal="center" vertical="center"/>
    </xf>
    <xf numFmtId="0" fontId="30" fillId="0" borderId="28" xfId="0" applyFont="1" applyBorder="1" applyAlignment="1">
      <alignment horizontal="center" vertical="center"/>
    </xf>
    <xf numFmtId="0" fontId="30" fillId="0" borderId="31" xfId="0" applyFont="1" applyBorder="1" applyAlignment="1">
      <alignment horizontal="center" vertical="center" wrapText="1"/>
    </xf>
    <xf numFmtId="3" fontId="6" fillId="3" borderId="2" xfId="0" applyNumberFormat="1" applyFont="1" applyFill="1" applyBorder="1" applyAlignment="1">
      <alignment horizontal="center" vertical="center"/>
    </xf>
    <xf numFmtId="9" fontId="0" fillId="0" borderId="0" xfId="2" applyFont="1"/>
    <xf numFmtId="0" fontId="34" fillId="0" borderId="0" xfId="0" applyFont="1"/>
    <xf numFmtId="0" fontId="33" fillId="0" borderId="0" xfId="0" applyFont="1" applyBorder="1"/>
    <xf numFmtId="0" fontId="35" fillId="0" borderId="0" xfId="0" quotePrefix="1" applyFont="1" applyAlignment="1">
      <alignment horizontal="left"/>
    </xf>
    <xf numFmtId="165" fontId="18" fillId="4" borderId="40" xfId="0" applyNumberFormat="1" applyFont="1" applyFill="1" applyBorder="1" applyAlignment="1">
      <alignment vertical="center"/>
    </xf>
    <xf numFmtId="0" fontId="37" fillId="0" borderId="9" xfId="0" applyFont="1" applyBorder="1" applyAlignment="1">
      <alignment horizontal="right" vertical="center"/>
    </xf>
    <xf numFmtId="164" fontId="0" fillId="0" borderId="10" xfId="0" applyNumberFormat="1" applyBorder="1" applyAlignment="1"/>
    <xf numFmtId="165" fontId="18" fillId="4" borderId="6" xfId="0" applyNumberFormat="1" applyFont="1" applyFill="1" applyBorder="1" applyAlignment="1"/>
    <xf numFmtId="167" fontId="0" fillId="0" borderId="0" xfId="2" applyNumberFormat="1" applyFont="1"/>
    <xf numFmtId="0" fontId="37" fillId="0" borderId="4" xfId="0" applyFont="1" applyBorder="1" applyAlignment="1">
      <alignment horizontal="right" vertical="center"/>
    </xf>
    <xf numFmtId="164" fontId="0" fillId="0" borderId="1" xfId="0" applyNumberFormat="1" applyBorder="1" applyAlignment="1"/>
    <xf numFmtId="0" fontId="11" fillId="0" borderId="40" xfId="0" applyFont="1" applyBorder="1" applyAlignment="1">
      <alignment horizontal="right" wrapText="1"/>
    </xf>
    <xf numFmtId="166" fontId="0" fillId="0" borderId="41" xfId="0" applyNumberFormat="1" applyBorder="1" applyAlignment="1">
      <alignment horizontal="right"/>
    </xf>
    <xf numFmtId="166" fontId="37" fillId="4" borderId="41" xfId="0" applyNumberFormat="1" applyFont="1" applyFill="1" applyBorder="1" applyAlignment="1">
      <alignment horizontal="right"/>
    </xf>
    <xf numFmtId="0" fontId="0" fillId="0" borderId="9" xfId="0" applyBorder="1" applyAlignment="1">
      <alignment horizontal="right" vertical="center" wrapText="1"/>
    </xf>
    <xf numFmtId="166" fontId="0" fillId="0" borderId="10" xfId="0" applyNumberFormat="1" applyBorder="1" applyAlignment="1">
      <alignment horizontal="right"/>
    </xf>
    <xf numFmtId="164" fontId="0" fillId="4" borderId="10" xfId="0" applyNumberFormat="1" applyFill="1" applyBorder="1" applyAlignment="1">
      <alignment horizontal="right"/>
    </xf>
    <xf numFmtId="165" fontId="18" fillId="4" borderId="6" xfId="0" applyNumberFormat="1" applyFont="1" applyFill="1" applyBorder="1" applyAlignment="1">
      <alignment horizontal="right"/>
    </xf>
    <xf numFmtId="0" fontId="0" fillId="0" borderId="4" xfId="0" applyBorder="1" applyAlignment="1">
      <alignment horizontal="right" vertical="center" wrapText="1"/>
    </xf>
    <xf numFmtId="166" fontId="28" fillId="0" borderId="10" xfId="0" applyNumberFormat="1" applyFont="1" applyBorder="1" applyAlignment="1">
      <alignment horizontal="right"/>
    </xf>
    <xf numFmtId="0" fontId="0" fillId="0" borderId="42" xfId="0" applyBorder="1" applyAlignment="1">
      <alignment horizontal="right" vertical="center" wrapText="1"/>
    </xf>
    <xf numFmtId="0" fontId="11" fillId="0" borderId="9" xfId="0" applyFont="1" applyBorder="1" applyAlignment="1">
      <alignment horizontal="right" vertical="center" wrapText="1"/>
    </xf>
    <xf numFmtId="0" fontId="35" fillId="0" borderId="0" xfId="0" applyFont="1" applyAlignment="1">
      <alignment horizontal="center"/>
    </xf>
    <xf numFmtId="0" fontId="0" fillId="0" borderId="41" xfId="0" applyNumberFormat="1" applyBorder="1" applyAlignment="1">
      <alignment horizontal="right"/>
    </xf>
    <xf numFmtId="164" fontId="0" fillId="0" borderId="41" xfId="0" applyNumberFormat="1" applyBorder="1" applyAlignment="1"/>
    <xf numFmtId="0" fontId="0" fillId="0" borderId="0" xfId="0" applyAlignment="1">
      <alignment wrapText="1"/>
    </xf>
    <xf numFmtId="166" fontId="0" fillId="0" borderId="0" xfId="0" applyNumberFormat="1"/>
    <xf numFmtId="0" fontId="37" fillId="0" borderId="4" xfId="0" applyFont="1" applyBorder="1" applyAlignment="1">
      <alignment horizontal="right" vertical="center" wrapText="1"/>
    </xf>
    <xf numFmtId="166" fontId="0" fillId="4" borderId="41" xfId="0" applyNumberFormat="1" applyFont="1" applyFill="1" applyBorder="1" applyAlignment="1">
      <alignment horizontal="right"/>
    </xf>
    <xf numFmtId="10" fontId="18" fillId="4" borderId="44" xfId="2" applyNumberFormat="1" applyFont="1" applyFill="1" applyBorder="1" applyAlignment="1">
      <alignment horizontal="right"/>
    </xf>
    <xf numFmtId="3" fontId="7" fillId="5" borderId="1" xfId="0" applyNumberFormat="1" applyFont="1" applyFill="1" applyBorder="1" applyAlignment="1">
      <alignment horizontal="center" vertical="center"/>
    </xf>
    <xf numFmtId="0" fontId="13" fillId="0" borderId="0" xfId="0" applyFont="1" applyBorder="1"/>
    <xf numFmtId="3" fontId="31" fillId="5" borderId="1" xfId="0" applyNumberFormat="1" applyFont="1" applyFill="1" applyBorder="1" applyAlignment="1">
      <alignment horizontal="center" vertical="center" wrapText="1"/>
    </xf>
    <xf numFmtId="3" fontId="31" fillId="5" borderId="1" xfId="0" applyNumberFormat="1" applyFont="1" applyFill="1" applyBorder="1" applyAlignment="1">
      <alignment horizontal="center" vertical="center"/>
    </xf>
    <xf numFmtId="9" fontId="31" fillId="5" borderId="3" xfId="0" applyNumberFormat="1" applyFont="1" applyFill="1" applyBorder="1" applyAlignment="1">
      <alignment horizontal="center" vertical="center"/>
    </xf>
    <xf numFmtId="3" fontId="5" fillId="6" borderId="35" xfId="0" applyNumberFormat="1" applyFont="1" applyFill="1" applyBorder="1"/>
    <xf numFmtId="3" fontId="5" fillId="6" borderId="6" xfId="0" applyNumberFormat="1" applyFont="1" applyFill="1" applyBorder="1"/>
    <xf numFmtId="3" fontId="5" fillId="6" borderId="23" xfId="0" applyNumberFormat="1" applyFont="1" applyFill="1" applyBorder="1"/>
    <xf numFmtId="3" fontId="5" fillId="6" borderId="3" xfId="0" applyNumberFormat="1" applyFont="1" applyFill="1" applyBorder="1"/>
    <xf numFmtId="3" fontId="5" fillId="6" borderId="26" xfId="0" applyNumberFormat="1" applyFont="1" applyFill="1" applyBorder="1"/>
    <xf numFmtId="0" fontId="29" fillId="2" borderId="0" xfId="0" applyFont="1" applyFill="1" applyAlignment="1">
      <alignment vertical="center"/>
    </xf>
    <xf numFmtId="0" fontId="0" fillId="0" borderId="12" xfId="0" applyBorder="1" applyAlignment="1">
      <alignment wrapText="1"/>
    </xf>
    <xf numFmtId="3" fontId="19" fillId="5" borderId="12" xfId="0" applyNumberFormat="1" applyFont="1" applyFill="1" applyBorder="1" applyAlignment="1">
      <alignment vertical="center"/>
    </xf>
    <xf numFmtId="0" fontId="18" fillId="0" borderId="12" xfId="0" applyFont="1" applyBorder="1"/>
    <xf numFmtId="0" fontId="18" fillId="0" borderId="12" xfId="0" quotePrefix="1" applyFont="1" applyBorder="1" applyAlignment="1">
      <alignment horizontal="left"/>
    </xf>
    <xf numFmtId="0" fontId="32" fillId="5" borderId="37" xfId="0" applyFont="1" applyFill="1" applyBorder="1" applyAlignment="1">
      <alignment vertical="center"/>
    </xf>
    <xf numFmtId="0" fontId="32" fillId="5" borderId="37" xfId="0" applyFont="1" applyFill="1" applyBorder="1" applyAlignment="1">
      <alignment horizontal="center" vertical="center" wrapText="1"/>
    </xf>
    <xf numFmtId="10" fontId="32" fillId="5" borderId="37" xfId="2" applyNumberFormat="1" applyFont="1" applyFill="1" applyBorder="1" applyAlignment="1">
      <alignment horizontal="center" vertical="center" wrapText="1"/>
    </xf>
    <xf numFmtId="0" fontId="32" fillId="5" borderId="37" xfId="0" applyFont="1" applyFill="1" applyBorder="1" applyAlignment="1">
      <alignment vertical="center" wrapText="1"/>
    </xf>
    <xf numFmtId="0" fontId="36" fillId="5" borderId="37" xfId="0" applyFont="1" applyFill="1" applyBorder="1" applyAlignment="1">
      <alignment vertical="center"/>
    </xf>
    <xf numFmtId="164" fontId="36" fillId="5" borderId="38" xfId="0" applyNumberFormat="1" applyFont="1" applyFill="1" applyBorder="1" applyAlignment="1">
      <alignment horizontal="right" vertical="center"/>
    </xf>
    <xf numFmtId="0" fontId="43" fillId="0" borderId="0" xfId="0" applyFont="1"/>
    <xf numFmtId="0" fontId="42" fillId="0" borderId="46" xfId="0" quotePrefix="1" applyFont="1" applyBorder="1" applyAlignment="1">
      <alignment horizontal="left"/>
    </xf>
    <xf numFmtId="0" fontId="0" fillId="0" borderId="46" xfId="0" applyBorder="1"/>
    <xf numFmtId="0" fontId="39" fillId="0" borderId="47" xfId="0" applyFont="1" applyBorder="1"/>
    <xf numFmtId="0" fontId="12" fillId="0" borderId="47" xfId="0" applyFont="1" applyBorder="1"/>
    <xf numFmtId="0" fontId="22" fillId="0" borderId="47" xfId="0" applyFont="1" applyBorder="1"/>
    <xf numFmtId="0" fontId="23" fillId="0" borderId="46" xfId="0" applyFont="1" applyBorder="1"/>
    <xf numFmtId="0" fontId="33" fillId="0" borderId="46" xfId="0" applyFont="1" applyBorder="1"/>
    <xf numFmtId="0" fontId="42" fillId="0" borderId="0" xfId="0" quotePrefix="1" applyFont="1" applyBorder="1" applyAlignment="1">
      <alignment horizontal="left"/>
    </xf>
    <xf numFmtId="0" fontId="23" fillId="0" borderId="0" xfId="0" applyFont="1" applyBorder="1"/>
    <xf numFmtId="0" fontId="44" fillId="0" borderId="46" xfId="0" quotePrefix="1" applyFont="1" applyBorder="1" applyAlignment="1">
      <alignment horizontal="left" vertical="center"/>
    </xf>
    <xf numFmtId="0" fontId="44" fillId="0" borderId="46" xfId="0" quotePrefix="1" applyFont="1" applyBorder="1" applyAlignment="1">
      <alignment horizontal="left"/>
    </xf>
    <xf numFmtId="165" fontId="18" fillId="4" borderId="48" xfId="0" applyNumberFormat="1" applyFont="1" applyFill="1" applyBorder="1" applyAlignment="1">
      <alignment vertical="center"/>
    </xf>
    <xf numFmtId="0" fontId="11" fillId="0" borderId="48" xfId="0" applyFont="1" applyBorder="1" applyAlignment="1">
      <alignment horizontal="right" wrapText="1"/>
    </xf>
    <xf numFmtId="166" fontId="0" fillId="0" borderId="49" xfId="0" applyNumberFormat="1" applyBorder="1" applyAlignment="1">
      <alignment horizontal="right"/>
    </xf>
    <xf numFmtId="166" fontId="37" fillId="4" borderId="49" xfId="0" applyNumberFormat="1" applyFont="1" applyFill="1" applyBorder="1" applyAlignment="1">
      <alignment horizontal="right"/>
    </xf>
    <xf numFmtId="166" fontId="0" fillId="0" borderId="48" xfId="0" applyNumberFormat="1" applyBorder="1" applyAlignment="1">
      <alignment horizontal="right"/>
    </xf>
    <xf numFmtId="0" fontId="0" fillId="0" borderId="49" xfId="0" applyNumberFormat="1" applyBorder="1" applyAlignment="1">
      <alignment horizontal="right"/>
    </xf>
    <xf numFmtId="164" fontId="0" fillId="0" borderId="49" xfId="0" applyNumberFormat="1" applyBorder="1" applyAlignment="1"/>
    <xf numFmtId="165" fontId="38" fillId="4" borderId="49" xfId="2" applyNumberFormat="1" applyFont="1" applyFill="1" applyBorder="1" applyAlignment="1">
      <alignment horizontal="right"/>
    </xf>
    <xf numFmtId="0" fontId="0" fillId="0" borderId="51" xfId="0" applyBorder="1" applyAlignment="1">
      <alignment horizontal="right" vertical="center" wrapText="1"/>
    </xf>
    <xf numFmtId="0" fontId="11" fillId="0" borderId="52" xfId="0" applyFont="1" applyBorder="1" applyAlignment="1">
      <alignment horizontal="right" vertical="center" wrapText="1"/>
    </xf>
    <xf numFmtId="0" fontId="35" fillId="0" borderId="0" xfId="0" applyFont="1" applyAlignment="1">
      <alignment horizontal="center"/>
    </xf>
    <xf numFmtId="10" fontId="0" fillId="0" borderId="0" xfId="2" applyNumberFormat="1" applyFont="1"/>
    <xf numFmtId="164" fontId="0" fillId="0" borderId="0" xfId="0" applyNumberFormat="1"/>
    <xf numFmtId="0" fontId="12" fillId="0" borderId="0" xfId="0" applyFont="1" applyBorder="1"/>
    <xf numFmtId="0" fontId="22" fillId="0" borderId="0" xfId="0" applyFont="1" applyBorder="1"/>
    <xf numFmtId="0" fontId="1" fillId="0" borderId="0" xfId="0" applyNumberFormat="1" applyFont="1" applyBorder="1" applyAlignment="1">
      <alignment wrapText="1"/>
    </xf>
    <xf numFmtId="1" fontId="1" fillId="0" borderId="1" xfId="0" applyNumberFormat="1" applyFont="1" applyBorder="1" applyAlignment="1">
      <alignment horizontal="left" wrapText="1" indent="2"/>
    </xf>
    <xf numFmtId="1"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0" fillId="0" borderId="54" xfId="0" applyNumberFormat="1" applyFont="1" applyBorder="1"/>
    <xf numFmtId="0" fontId="1" fillId="0" borderId="10" xfId="0" applyNumberFormat="1" applyFont="1" applyBorder="1" applyAlignment="1">
      <alignment horizontal="center" vertical="center" wrapText="1"/>
    </xf>
    <xf numFmtId="9" fontId="1" fillId="0" borderId="10" xfId="2" applyFont="1" applyBorder="1" applyAlignment="1">
      <alignment horizontal="center" vertical="center" wrapText="1"/>
    </xf>
    <xf numFmtId="9" fontId="6" fillId="3" borderId="1" xfId="2" applyFont="1" applyFill="1" applyBorder="1" applyAlignment="1">
      <alignment horizontal="center" vertical="center" wrapText="1"/>
    </xf>
    <xf numFmtId="3" fontId="1" fillId="0" borderId="2" xfId="0" applyNumberFormat="1" applyFont="1" applyBorder="1" applyAlignment="1">
      <alignment horizontal="center" vertical="center"/>
    </xf>
    <xf numFmtId="9" fontId="31" fillId="5" borderId="1" xfId="2" applyFont="1" applyFill="1" applyBorder="1" applyAlignment="1">
      <alignment horizontal="center" vertical="center" wrapText="1"/>
    </xf>
    <xf numFmtId="9" fontId="6" fillId="3" borderId="1" xfId="2" applyFont="1" applyFill="1" applyBorder="1" applyAlignment="1">
      <alignment horizontal="center" vertical="center"/>
    </xf>
    <xf numFmtId="3" fontId="5" fillId="0" borderId="0" xfId="0" applyNumberFormat="1" applyFont="1"/>
    <xf numFmtId="0" fontId="16" fillId="0" borderId="16" xfId="0" applyNumberFormat="1" applyFont="1" applyBorder="1" applyAlignment="1">
      <alignment horizontal="center" vertical="center"/>
    </xf>
    <xf numFmtId="3" fontId="19" fillId="5" borderId="0" xfId="0" applyNumberFormat="1" applyFont="1" applyFill="1" applyBorder="1" applyAlignment="1">
      <alignment vertical="center"/>
    </xf>
    <xf numFmtId="9" fontId="16" fillId="0" borderId="3" xfId="2" applyFont="1" applyBorder="1" applyAlignment="1">
      <alignment horizontal="center" vertical="center"/>
    </xf>
    <xf numFmtId="3" fontId="1" fillId="0" borderId="0" xfId="0" applyNumberFormat="1" applyFont="1" applyBorder="1"/>
    <xf numFmtId="9" fontId="31" fillId="5" borderId="1" xfId="2" applyFont="1" applyFill="1" applyBorder="1" applyAlignment="1">
      <alignment horizontal="center" vertical="center"/>
    </xf>
    <xf numFmtId="9" fontId="7" fillId="5" borderId="1" xfId="2" applyFont="1" applyFill="1" applyBorder="1" applyAlignment="1">
      <alignment horizontal="center" vertical="center"/>
    </xf>
    <xf numFmtId="2" fontId="1" fillId="0" borderId="0" xfId="0" applyNumberFormat="1" applyFont="1" applyBorder="1"/>
    <xf numFmtId="0" fontId="5"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vertical="center"/>
    </xf>
    <xf numFmtId="3" fontId="5" fillId="0" borderId="1" xfId="0" applyNumberFormat="1" applyFont="1" applyBorder="1" applyAlignment="1">
      <alignment horizontal="center" vertical="center"/>
    </xf>
    <xf numFmtId="3" fontId="5" fillId="3" borderId="3" xfId="0" applyNumberFormat="1" applyFont="1" applyFill="1" applyBorder="1" applyAlignment="1">
      <alignment horizontal="center" vertical="center"/>
    </xf>
    <xf numFmtId="3" fontId="45" fillId="3" borderId="5" xfId="0" applyNumberFormat="1" applyFont="1" applyFill="1" applyBorder="1" applyAlignment="1">
      <alignment horizontal="center" vertical="center"/>
    </xf>
    <xf numFmtId="3" fontId="5" fillId="0" borderId="3" xfId="0" applyNumberFormat="1" applyFont="1" applyBorder="1" applyAlignment="1">
      <alignment horizontal="center" vertical="center"/>
    </xf>
    <xf numFmtId="3" fontId="5" fillId="0" borderId="2" xfId="0" applyNumberFormat="1" applyFont="1" applyBorder="1" applyAlignment="1">
      <alignment horizontal="center" vertical="center"/>
    </xf>
    <xf numFmtId="0" fontId="45" fillId="3" borderId="2" xfId="0" applyFont="1" applyFill="1" applyBorder="1" applyAlignment="1">
      <alignment horizontal="center" vertical="center"/>
    </xf>
    <xf numFmtId="3" fontId="47" fillId="5" borderId="2" xfId="0" applyNumberFormat="1" applyFont="1" applyFill="1" applyBorder="1" applyAlignment="1">
      <alignment horizontal="center" vertical="center"/>
    </xf>
    <xf numFmtId="0" fontId="47" fillId="5" borderId="2" xfId="0" applyFont="1" applyFill="1" applyBorder="1" applyAlignment="1">
      <alignment horizontal="center" vertical="center"/>
    </xf>
    <xf numFmtId="3" fontId="7" fillId="5" borderId="2" xfId="0" applyNumberFormat="1" applyFont="1" applyFill="1" applyBorder="1" applyAlignment="1">
      <alignment horizontal="center" vertical="center"/>
    </xf>
    <xf numFmtId="0" fontId="19" fillId="5" borderId="2" xfId="0" applyFont="1" applyFill="1" applyBorder="1" applyAlignment="1">
      <alignment horizontal="left" vertical="center" wrapText="1"/>
    </xf>
    <xf numFmtId="0" fontId="8" fillId="0" borderId="55" xfId="1" applyFont="1" applyFill="1" applyBorder="1" applyAlignment="1">
      <alignment horizontal="center" vertical="center"/>
    </xf>
    <xf numFmtId="0" fontId="3" fillId="0" borderId="36" xfId="0" applyFont="1" applyBorder="1" applyAlignment="1">
      <alignment horizontal="center" vertical="center"/>
    </xf>
    <xf numFmtId="3" fontId="3" fillId="0" borderId="10"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3" borderId="32" xfId="0" applyNumberFormat="1" applyFont="1" applyFill="1" applyBorder="1" applyAlignment="1">
      <alignment horizontal="center" vertical="center"/>
    </xf>
    <xf numFmtId="3" fontId="24" fillId="3" borderId="2" xfId="0" applyNumberFormat="1" applyFont="1" applyFill="1" applyBorder="1" applyAlignment="1">
      <alignment horizontal="center" vertical="center"/>
    </xf>
    <xf numFmtId="3" fontId="16" fillId="0" borderId="2" xfId="0" applyNumberFormat="1" applyFont="1" applyBorder="1" applyAlignment="1">
      <alignment horizontal="center" vertical="center"/>
    </xf>
    <xf numFmtId="0" fontId="16" fillId="0" borderId="2" xfId="0" applyNumberFormat="1" applyFont="1" applyBorder="1" applyAlignment="1">
      <alignment horizontal="center" vertical="center"/>
    </xf>
    <xf numFmtId="3" fontId="6" fillId="3" borderId="4" xfId="0" applyNumberFormat="1" applyFont="1" applyFill="1" applyBorder="1" applyAlignment="1">
      <alignment horizontal="center" vertical="center"/>
    </xf>
    <xf numFmtId="9" fontId="16" fillId="0" borderId="17" xfId="2" applyFont="1" applyBorder="1" applyAlignment="1">
      <alignment horizontal="center" vertical="center"/>
    </xf>
    <xf numFmtId="9" fontId="6" fillId="3" borderId="17" xfId="2" applyFont="1" applyFill="1" applyBorder="1" applyAlignment="1">
      <alignment horizontal="center" vertical="center"/>
    </xf>
    <xf numFmtId="9" fontId="6" fillId="3" borderId="17" xfId="0" applyNumberFormat="1" applyFont="1" applyFill="1" applyBorder="1" applyAlignment="1">
      <alignment horizontal="center" vertical="center"/>
    </xf>
    <xf numFmtId="0" fontId="16" fillId="0" borderId="4" xfId="0" applyNumberFormat="1" applyFont="1" applyBorder="1" applyAlignment="1">
      <alignment horizontal="center" vertical="center"/>
    </xf>
    <xf numFmtId="1" fontId="6" fillId="3" borderId="4" xfId="2" applyNumberFormat="1" applyFont="1" applyFill="1" applyBorder="1" applyAlignment="1">
      <alignment horizontal="center" vertical="center"/>
    </xf>
    <xf numFmtId="9" fontId="6" fillId="3" borderId="3" xfId="2" applyFont="1" applyFill="1" applyBorder="1" applyAlignment="1">
      <alignment horizontal="center" vertical="center"/>
    </xf>
    <xf numFmtId="3" fontId="6" fillId="3" borderId="16"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0" fontId="14" fillId="0" borderId="17" xfId="0" applyFont="1" applyBorder="1" applyAlignment="1">
      <alignment horizontal="center" vertical="center" wrapText="1"/>
    </xf>
    <xf numFmtId="1" fontId="1" fillId="0" borderId="0" xfId="0" applyNumberFormat="1" applyFont="1" applyBorder="1" applyAlignment="1">
      <alignment wrapText="1"/>
    </xf>
    <xf numFmtId="9" fontId="16" fillId="0" borderId="2" xfId="2" applyFont="1" applyBorder="1" applyAlignment="1">
      <alignment horizontal="center" vertical="center"/>
    </xf>
    <xf numFmtId="2" fontId="1" fillId="0" borderId="0" xfId="2" applyNumberFormat="1" applyFont="1" applyBorder="1"/>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9" fontId="6" fillId="0" borderId="0" xfId="0" applyNumberFormat="1" applyFont="1" applyBorder="1" applyAlignment="1">
      <alignment wrapText="1"/>
    </xf>
    <xf numFmtId="3" fontId="11" fillId="7" borderId="58" xfId="0" applyNumberFormat="1" applyFont="1" applyFill="1" applyBorder="1" applyAlignment="1">
      <alignment horizontal="center" vertical="center"/>
    </xf>
    <xf numFmtId="3" fontId="49" fillId="7" borderId="58" xfId="0" applyNumberFormat="1" applyFont="1" applyFill="1" applyBorder="1" applyAlignment="1">
      <alignment horizontal="center" vertical="center"/>
    </xf>
    <xf numFmtId="0" fontId="18" fillId="0" borderId="0" xfId="0" applyFont="1" applyAlignment="1">
      <alignment horizontal="right" vertical="top" wrapText="1"/>
    </xf>
    <xf numFmtId="165" fontId="37" fillId="4" borderId="50" xfId="2" applyNumberFormat="1" applyFont="1" applyFill="1" applyBorder="1" applyAlignment="1">
      <alignment horizontal="right"/>
    </xf>
    <xf numFmtId="9" fontId="18" fillId="0" borderId="0" xfId="2" applyFont="1" applyAlignment="1">
      <alignment horizontal="right" vertical="center" wrapText="1"/>
    </xf>
    <xf numFmtId="165" fontId="37" fillId="4" borderId="41" xfId="2" applyNumberFormat="1" applyFont="1" applyFill="1" applyBorder="1" applyAlignment="1">
      <alignment horizontal="right"/>
    </xf>
    <xf numFmtId="165" fontId="37" fillId="4" borderId="45" xfId="2" applyNumberFormat="1" applyFont="1" applyFill="1" applyBorder="1" applyAlignment="1">
      <alignment horizontal="right"/>
    </xf>
    <xf numFmtId="165" fontId="0" fillId="4" borderId="10" xfId="2" applyNumberFormat="1" applyFont="1" applyFill="1" applyBorder="1" applyAlignment="1">
      <alignment horizontal="right"/>
    </xf>
    <xf numFmtId="3" fontId="1" fillId="0" borderId="16" xfId="0" applyNumberFormat="1" applyFont="1" applyBorder="1" applyAlignment="1">
      <alignment horizontal="center" vertical="center"/>
    </xf>
    <xf numFmtId="0" fontId="4" fillId="0" borderId="0" xfId="2" applyNumberFormat="1" applyFont="1" applyBorder="1" applyAlignment="1">
      <alignment wrapText="1"/>
    </xf>
    <xf numFmtId="0" fontId="0" fillId="0" borderId="54" xfId="0" applyNumberFormat="1" applyBorder="1"/>
    <xf numFmtId="164" fontId="0" fillId="4" borderId="76" xfId="0" applyNumberFormat="1" applyFill="1" applyBorder="1" applyAlignment="1">
      <alignment horizontal="right"/>
    </xf>
    <xf numFmtId="0" fontId="1" fillId="0" borderId="2" xfId="0" applyFont="1" applyBorder="1" applyAlignment="1">
      <alignment horizontal="center" wrapText="1"/>
    </xf>
    <xf numFmtId="0" fontId="1" fillId="0" borderId="19" xfId="0" applyFont="1" applyBorder="1" applyAlignment="1">
      <alignment wrapText="1"/>
    </xf>
    <xf numFmtId="0" fontId="50" fillId="0" borderId="19" xfId="0" applyFont="1" applyBorder="1" applyAlignment="1">
      <alignment wrapText="1"/>
    </xf>
    <xf numFmtId="3" fontId="5" fillId="0" borderId="21"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39" xfId="0" applyNumberFormat="1" applyFont="1" applyBorder="1" applyAlignment="1">
      <alignment horizontal="center" vertical="center"/>
    </xf>
    <xf numFmtId="3" fontId="50" fillId="0" borderId="4" xfId="0" applyNumberFormat="1" applyFont="1" applyBorder="1" applyAlignment="1">
      <alignment horizontal="center" vertical="center"/>
    </xf>
    <xf numFmtId="3" fontId="50" fillId="0" borderId="1" xfId="0" applyNumberFormat="1" applyFont="1" applyBorder="1" applyAlignment="1">
      <alignment horizontal="center" vertical="center"/>
    </xf>
    <xf numFmtId="0" fontId="0" fillId="0" borderId="7"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6" fillId="0" borderId="12" xfId="0"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9" fontId="6" fillId="0" borderId="12" xfId="0" applyNumberFormat="1" applyFont="1" applyFill="1" applyBorder="1" applyAlignment="1">
      <alignment horizontal="center" vertical="center" wrapText="1"/>
    </xf>
    <xf numFmtId="0" fontId="1" fillId="0" borderId="16" xfId="0" applyFont="1" applyBorder="1" applyAlignment="1">
      <alignment horizontal="center" wrapText="1"/>
    </xf>
    <xf numFmtId="9" fontId="1" fillId="0" borderId="17" xfId="0" applyNumberFormat="1" applyFont="1" applyBorder="1" applyAlignment="1">
      <alignment horizontal="center" vertical="center" wrapText="1"/>
    </xf>
    <xf numFmtId="9" fontId="8" fillId="3" borderId="17" xfId="0" applyNumberFormat="1" applyFont="1" applyFill="1" applyBorder="1" applyAlignment="1">
      <alignment horizontal="center" vertical="center" wrapText="1"/>
    </xf>
    <xf numFmtId="3" fontId="6" fillId="3" borderId="18" xfId="0" applyNumberFormat="1" applyFont="1" applyFill="1" applyBorder="1" applyAlignment="1">
      <alignment horizontal="center" vertical="center" wrapText="1"/>
    </xf>
    <xf numFmtId="9" fontId="8" fillId="3" borderId="18" xfId="0" applyNumberFormat="1" applyFont="1" applyFill="1" applyBorder="1" applyAlignment="1">
      <alignment horizontal="center" vertical="center" wrapText="1"/>
    </xf>
    <xf numFmtId="9" fontId="8" fillId="3" borderId="71"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71" xfId="0" applyFont="1" applyBorder="1" applyAlignment="1">
      <alignment horizontal="center" vertical="center" wrapText="1"/>
    </xf>
    <xf numFmtId="0" fontId="13" fillId="0" borderId="22" xfId="0" applyFont="1" applyBorder="1" applyAlignment="1">
      <alignment horizontal="center" vertical="center" wrapText="1"/>
    </xf>
    <xf numFmtId="0" fontId="1" fillId="0" borderId="3" xfId="0" applyFont="1" applyBorder="1" applyAlignment="1">
      <alignment wrapText="1"/>
    </xf>
    <xf numFmtId="3" fontId="1" fillId="0" borderId="4" xfId="0" applyNumberFormat="1" applyFont="1" applyBorder="1" applyAlignment="1">
      <alignment horizontal="center" vertical="center" wrapText="1"/>
    </xf>
    <xf numFmtId="1" fontId="1" fillId="0" borderId="4" xfId="0" applyNumberFormat="1" applyFont="1" applyBorder="1" applyAlignment="1">
      <alignment horizontal="left" wrapText="1" indent="2"/>
    </xf>
    <xf numFmtId="1"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3" fontId="6" fillId="3" borderId="4" xfId="0" applyNumberFormat="1" applyFont="1" applyFill="1" applyBorder="1" applyAlignment="1">
      <alignment horizontal="center" vertical="center" wrapText="1"/>
    </xf>
    <xf numFmtId="3" fontId="6" fillId="3" borderId="22" xfId="0" applyNumberFormat="1" applyFont="1" applyFill="1" applyBorder="1" applyAlignment="1">
      <alignment horizontal="center" vertical="center" wrapText="1"/>
    </xf>
    <xf numFmtId="3" fontId="1" fillId="0" borderId="82" xfId="0" applyNumberFormat="1" applyFont="1" applyBorder="1" applyAlignment="1">
      <alignment horizontal="center" vertical="center" wrapText="1"/>
    </xf>
    <xf numFmtId="1" fontId="1" fillId="0" borderId="19" xfId="0" applyNumberFormat="1" applyFont="1" applyBorder="1" applyAlignment="1">
      <alignment horizontal="left" wrapText="1" indent="2"/>
    </xf>
    <xf numFmtId="1" fontId="1" fillId="0" borderId="19" xfId="0" applyNumberFormat="1" applyFont="1" applyBorder="1" applyAlignment="1">
      <alignment horizontal="center" vertical="center" wrapText="1"/>
    </xf>
    <xf numFmtId="0" fontId="1" fillId="0" borderId="19" xfId="0" applyNumberFormat="1" applyFont="1" applyBorder="1" applyAlignment="1">
      <alignment horizontal="center" vertical="center" wrapText="1"/>
    </xf>
    <xf numFmtId="3" fontId="1" fillId="0" borderId="19" xfId="0" applyNumberFormat="1" applyFont="1" applyBorder="1" applyAlignment="1">
      <alignment horizontal="center" vertical="center" wrapText="1"/>
    </xf>
    <xf numFmtId="3" fontId="6" fillId="3" borderId="19" xfId="0" applyNumberFormat="1" applyFont="1" applyFill="1" applyBorder="1" applyAlignment="1">
      <alignment horizontal="center" vertical="center" wrapText="1"/>
    </xf>
    <xf numFmtId="3" fontId="6" fillId="3" borderId="20" xfId="0" applyNumberFormat="1" applyFont="1" applyFill="1" applyBorder="1" applyAlignment="1">
      <alignment horizontal="center" vertical="center" wrapText="1"/>
    </xf>
    <xf numFmtId="0" fontId="13" fillId="0" borderId="70" xfId="0" applyFont="1" applyBorder="1" applyAlignment="1">
      <alignment horizontal="center" vertical="center" wrapText="1"/>
    </xf>
    <xf numFmtId="3" fontId="1" fillId="0" borderId="69" xfId="0" applyNumberFormat="1" applyFont="1" applyBorder="1" applyAlignment="1">
      <alignment horizontal="center" vertical="center" wrapText="1"/>
    </xf>
    <xf numFmtId="9" fontId="1" fillId="0" borderId="59" xfId="0" applyNumberFormat="1" applyFont="1" applyBorder="1" applyAlignment="1">
      <alignment horizontal="center" vertical="center" wrapText="1"/>
    </xf>
    <xf numFmtId="1" fontId="1" fillId="0" borderId="16" xfId="0" applyNumberFormat="1" applyFont="1" applyBorder="1" applyAlignment="1">
      <alignment horizontal="left" wrapText="1" indent="2"/>
    </xf>
    <xf numFmtId="1" fontId="1" fillId="0" borderId="16"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3" fontId="1" fillId="0" borderId="16" xfId="0" applyNumberFormat="1" applyFont="1" applyBorder="1" applyAlignment="1">
      <alignment horizontal="center" vertical="center" wrapText="1"/>
    </xf>
    <xf numFmtId="3" fontId="6" fillId="3" borderId="16" xfId="0" applyNumberFormat="1" applyFont="1" applyFill="1" applyBorder="1" applyAlignment="1">
      <alignment horizontal="center" vertical="center" wrapText="1"/>
    </xf>
    <xf numFmtId="3" fontId="6" fillId="3" borderId="70" xfId="0" applyNumberFormat="1" applyFont="1" applyFill="1" applyBorder="1" applyAlignment="1">
      <alignment horizontal="center" vertical="center" wrapText="1"/>
    </xf>
    <xf numFmtId="1" fontId="1" fillId="0" borderId="69" xfId="0" applyNumberFormat="1" applyFont="1" applyBorder="1" applyAlignment="1">
      <alignment horizontal="center" vertical="center" wrapText="1"/>
    </xf>
    <xf numFmtId="0" fontId="1" fillId="0" borderId="86" xfId="0" applyFont="1" applyBorder="1" applyAlignment="1">
      <alignment horizontal="center" wrapText="1"/>
    </xf>
    <xf numFmtId="9" fontId="1" fillId="0" borderId="74" xfId="2" applyNumberFormat="1" applyFont="1" applyBorder="1" applyAlignment="1">
      <alignment horizontal="center" vertical="center" wrapText="1"/>
    </xf>
    <xf numFmtId="9" fontId="6" fillId="3" borderId="17" xfId="2" applyFont="1" applyFill="1" applyBorder="1" applyAlignment="1">
      <alignment horizontal="center" vertical="center" wrapText="1"/>
    </xf>
    <xf numFmtId="9" fontId="1" fillId="3" borderId="34" xfId="0" applyNumberFormat="1" applyFont="1" applyFill="1" applyBorder="1" applyAlignment="1">
      <alignment horizontal="center" vertical="center" wrapText="1"/>
    </xf>
    <xf numFmtId="9" fontId="1" fillId="3" borderId="87"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77" xfId="0" applyNumberFormat="1" applyFont="1" applyBorder="1" applyAlignment="1">
      <alignment horizontal="center" vertical="center" wrapText="1"/>
    </xf>
    <xf numFmtId="0" fontId="1" fillId="0" borderId="6" xfId="0" applyFont="1" applyBorder="1" applyAlignment="1">
      <alignment wrapText="1"/>
    </xf>
    <xf numFmtId="3" fontId="1" fillId="0" borderId="9" xfId="0" applyNumberFormat="1" applyFont="1" applyBorder="1" applyAlignment="1">
      <alignment horizontal="center" vertical="center" wrapText="1"/>
    </xf>
    <xf numFmtId="3" fontId="1" fillId="0" borderId="77" xfId="0" applyNumberFormat="1" applyFont="1" applyBorder="1" applyAlignment="1">
      <alignment horizontal="center" vertical="center" wrapText="1"/>
    </xf>
    <xf numFmtId="9" fontId="1" fillId="0" borderId="15" xfId="0" applyNumberFormat="1" applyFont="1" applyBorder="1" applyAlignment="1">
      <alignment horizontal="center" vertical="center" wrapText="1"/>
    </xf>
    <xf numFmtId="1" fontId="1" fillId="0" borderId="15" xfId="0" applyNumberFormat="1" applyFont="1" applyBorder="1" applyAlignment="1">
      <alignment horizontal="left" wrapText="1" indent="2"/>
    </xf>
    <xf numFmtId="1" fontId="1" fillId="0" borderId="17" xfId="0" applyNumberFormat="1" applyFont="1" applyBorder="1" applyAlignment="1">
      <alignment horizontal="left" wrapText="1" indent="2"/>
    </xf>
    <xf numFmtId="0" fontId="1" fillId="0" borderId="86" xfId="0" applyNumberFormat="1" applyFont="1" applyBorder="1" applyAlignment="1">
      <alignment horizontal="center" vertical="center" wrapText="1"/>
    </xf>
    <xf numFmtId="0" fontId="1" fillId="0" borderId="74"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1" fontId="1" fillId="0" borderId="59" xfId="0" applyNumberFormat="1" applyFont="1" applyBorder="1" applyAlignment="1">
      <alignment horizontal="center" vertical="center" wrapText="1"/>
    </xf>
    <xf numFmtId="1" fontId="1" fillId="0" borderId="17"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3" fontId="6" fillId="3" borderId="17" xfId="0" applyNumberFormat="1" applyFont="1" applyFill="1" applyBorder="1" applyAlignment="1">
      <alignment horizontal="center" vertical="center" wrapText="1"/>
    </xf>
    <xf numFmtId="3" fontId="6" fillId="3" borderId="71" xfId="0" applyNumberFormat="1" applyFont="1" applyFill="1" applyBorder="1" applyAlignment="1">
      <alignment horizontal="center" vertical="center" wrapText="1"/>
    </xf>
    <xf numFmtId="3" fontId="1" fillId="0" borderId="86" xfId="0" applyNumberFormat="1" applyFont="1" applyBorder="1" applyAlignment="1">
      <alignment horizontal="center" vertical="center" wrapText="1"/>
    </xf>
    <xf numFmtId="3" fontId="1" fillId="0" borderId="74" xfId="0" applyNumberFormat="1" applyFont="1" applyBorder="1" applyAlignment="1">
      <alignment horizontal="center" vertical="center" wrapText="1"/>
    </xf>
    <xf numFmtId="0" fontId="13" fillId="0" borderId="79" xfId="0" applyFont="1" applyBorder="1" applyAlignment="1">
      <alignment horizontal="center" vertical="center" wrapText="1"/>
    </xf>
    <xf numFmtId="9" fontId="1" fillId="0" borderId="74" xfId="0" applyNumberFormat="1" applyFont="1" applyBorder="1" applyAlignment="1">
      <alignment horizontal="center" vertical="center" wrapText="1"/>
    </xf>
    <xf numFmtId="0" fontId="1" fillId="0" borderId="90" xfId="0" applyFont="1" applyBorder="1" applyAlignment="1">
      <alignment wrapText="1"/>
    </xf>
    <xf numFmtId="0" fontId="13" fillId="0" borderId="7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1" xfId="0" quotePrefix="1" applyFont="1" applyBorder="1" applyAlignment="1">
      <alignment horizontal="center" vertical="center" wrapText="1"/>
    </xf>
    <xf numFmtId="0" fontId="14" fillId="0" borderId="73" xfId="0" applyFont="1" applyBorder="1" applyAlignment="1">
      <alignment horizontal="center" vertical="center" wrapText="1"/>
    </xf>
    <xf numFmtId="1" fontId="1" fillId="0" borderId="77" xfId="0" applyNumberFormat="1" applyFont="1" applyBorder="1" applyAlignment="1">
      <alignment horizontal="left" wrapText="1" indent="2"/>
    </xf>
    <xf numFmtId="1" fontId="1" fillId="0" borderId="86" xfId="0" applyNumberFormat="1" applyFont="1" applyBorder="1" applyAlignment="1">
      <alignment horizontal="left" wrapText="1" indent="2"/>
    </xf>
    <xf numFmtId="1" fontId="1" fillId="0" borderId="10" xfId="0" applyNumberFormat="1" applyFont="1" applyBorder="1" applyAlignment="1">
      <alignment horizontal="left" wrapText="1" indent="2"/>
    </xf>
    <xf numFmtId="0" fontId="13" fillId="0" borderId="81" xfId="0" applyFont="1" applyBorder="1" applyAlignment="1">
      <alignment horizontal="center" vertical="center" wrapText="1"/>
    </xf>
    <xf numFmtId="1" fontId="1" fillId="0" borderId="9" xfId="0" applyNumberFormat="1" applyFont="1" applyBorder="1" applyAlignment="1">
      <alignment horizontal="left" wrapText="1" indent="2"/>
    </xf>
    <xf numFmtId="0" fontId="1" fillId="0" borderId="72" xfId="0" applyFont="1" applyBorder="1" applyAlignment="1">
      <alignment horizontal="center" wrapText="1"/>
    </xf>
    <xf numFmtId="0" fontId="1" fillId="0" borderId="5" xfId="0" applyFont="1" applyBorder="1" applyAlignment="1">
      <alignment wrapText="1"/>
    </xf>
    <xf numFmtId="1" fontId="1" fillId="0" borderId="91" xfId="0" applyNumberFormat="1" applyFont="1" applyBorder="1" applyAlignment="1">
      <alignment horizontal="left" wrapText="1" indent="2"/>
    </xf>
    <xf numFmtId="1" fontId="1" fillId="0" borderId="72" xfId="0" applyNumberFormat="1" applyFont="1" applyBorder="1" applyAlignment="1">
      <alignment horizontal="left" wrapText="1" indent="2"/>
    </xf>
    <xf numFmtId="9" fontId="1" fillId="0" borderId="11" xfId="0" applyNumberFormat="1" applyFont="1" applyBorder="1" applyAlignment="1">
      <alignment horizontal="center" vertical="center" wrapText="1"/>
    </xf>
    <xf numFmtId="1" fontId="1" fillId="0" borderId="11" xfId="0" applyNumberFormat="1" applyFont="1" applyBorder="1" applyAlignment="1">
      <alignment horizontal="left" wrapText="1" indent="2"/>
    </xf>
    <xf numFmtId="0" fontId="14" fillId="0" borderId="7" xfId="0" quotePrefix="1" applyFont="1" applyBorder="1" applyAlignment="1">
      <alignment horizontal="center" vertical="center" wrapText="1"/>
    </xf>
    <xf numFmtId="0" fontId="13" fillId="0" borderId="92" xfId="0" applyFont="1" applyBorder="1" applyAlignment="1">
      <alignment horizontal="center" vertical="center" wrapText="1"/>
    </xf>
    <xf numFmtId="9" fontId="1" fillId="0" borderId="73" xfId="0" applyNumberFormat="1" applyFont="1" applyBorder="1" applyAlignment="1">
      <alignment horizontal="center" vertical="center" wrapText="1"/>
    </xf>
    <xf numFmtId="1" fontId="1" fillId="0" borderId="8" xfId="0" applyNumberFormat="1" applyFont="1" applyBorder="1" applyAlignment="1">
      <alignment horizontal="left" wrapText="1" indent="2"/>
    </xf>
    <xf numFmtId="0" fontId="13" fillId="0" borderId="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8" xfId="0" quotePrefix="1" applyFont="1" applyBorder="1" applyAlignment="1">
      <alignment horizontal="center" vertical="center"/>
    </xf>
    <xf numFmtId="3" fontId="5" fillId="0" borderId="24"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93" xfId="0" applyNumberFormat="1" applyFont="1" applyBorder="1" applyAlignment="1">
      <alignment horizontal="center" vertical="center"/>
    </xf>
    <xf numFmtId="9" fontId="16" fillId="0" borderId="80" xfId="2" applyFont="1" applyBorder="1" applyAlignment="1">
      <alignment horizontal="center" vertical="center"/>
    </xf>
    <xf numFmtId="3" fontId="16" fillId="0" borderId="19" xfId="0" applyNumberFormat="1" applyFont="1" applyBorder="1" applyAlignment="1">
      <alignment horizontal="center" vertical="center"/>
    </xf>
    <xf numFmtId="0" fontId="6" fillId="0" borderId="12" xfId="0" applyFont="1" applyFill="1" applyBorder="1" applyAlignment="1">
      <alignment horizontal="center" wrapText="1"/>
    </xf>
    <xf numFmtId="3" fontId="6" fillId="0" borderId="12" xfId="0" quotePrefix="1" applyNumberFormat="1" applyFont="1" applyFill="1" applyBorder="1" applyAlignment="1">
      <alignment horizontal="center" vertical="center"/>
    </xf>
    <xf numFmtId="9" fontId="6" fillId="0" borderId="12" xfId="0" applyNumberFormat="1" applyFont="1" applyFill="1" applyBorder="1" applyAlignment="1">
      <alignment horizontal="center" vertical="center"/>
    </xf>
    <xf numFmtId="3" fontId="1" fillId="0" borderId="10" xfId="0" applyNumberFormat="1" applyFont="1" applyBorder="1" applyAlignment="1">
      <alignment horizontal="center" vertical="center"/>
    </xf>
    <xf numFmtId="0" fontId="0" fillId="0" borderId="81" xfId="0" applyBorder="1" applyAlignment="1">
      <alignment horizontal="center" vertical="center" wrapText="1"/>
    </xf>
    <xf numFmtId="0" fontId="1" fillId="0" borderId="16" xfId="0" applyFont="1" applyBorder="1" applyAlignment="1">
      <alignment horizontal="left" wrapText="1"/>
    </xf>
    <xf numFmtId="9" fontId="1" fillId="0" borderId="17" xfId="0" applyNumberFormat="1" applyFont="1" applyBorder="1" applyAlignment="1">
      <alignment horizontal="center" vertical="center"/>
    </xf>
    <xf numFmtId="3" fontId="6" fillId="3" borderId="18" xfId="0" applyNumberFormat="1" applyFont="1" applyFill="1" applyBorder="1" applyAlignment="1">
      <alignment horizontal="center" vertical="center"/>
    </xf>
    <xf numFmtId="9" fontId="6" fillId="3" borderId="18" xfId="0" applyNumberFormat="1" applyFont="1" applyFill="1" applyBorder="1" applyAlignment="1">
      <alignment horizontal="center" vertical="center"/>
    </xf>
    <xf numFmtId="3" fontId="6" fillId="3" borderId="21" xfId="0" applyNumberFormat="1" applyFont="1" applyFill="1" applyBorder="1" applyAlignment="1">
      <alignment horizontal="center" vertical="center"/>
    </xf>
    <xf numFmtId="9" fontId="6" fillId="3" borderId="71" xfId="0" applyNumberFormat="1" applyFont="1" applyFill="1" applyBorder="1" applyAlignment="1">
      <alignment horizontal="center" vertical="center"/>
    </xf>
    <xf numFmtId="0" fontId="13" fillId="0" borderId="16" xfId="0" applyFont="1" applyBorder="1" applyAlignment="1">
      <alignment horizontal="center" vertical="center" wrapText="1"/>
    </xf>
    <xf numFmtId="9" fontId="1" fillId="0" borderId="3" xfId="2" applyFont="1" applyBorder="1" applyAlignment="1">
      <alignment horizontal="center" vertical="center"/>
    </xf>
    <xf numFmtId="3" fontId="6" fillId="3" borderId="19" xfId="0" applyNumberFormat="1" applyFont="1" applyFill="1" applyBorder="1" applyAlignment="1">
      <alignment horizontal="center" vertical="center"/>
    </xf>
    <xf numFmtId="3" fontId="6" fillId="3" borderId="70" xfId="0" applyNumberFormat="1" applyFont="1" applyFill="1" applyBorder="1" applyAlignment="1">
      <alignment horizontal="center" vertical="center"/>
    </xf>
    <xf numFmtId="3" fontId="1" fillId="0" borderId="79" xfId="0" applyNumberFormat="1" applyFont="1" applyBorder="1" applyAlignment="1">
      <alignment horizontal="center" vertical="center"/>
    </xf>
    <xf numFmtId="3" fontId="6" fillId="3" borderId="79" xfId="0" applyNumberFormat="1" applyFont="1" applyFill="1" applyBorder="1" applyAlignment="1">
      <alignment horizontal="center" vertical="center"/>
    </xf>
    <xf numFmtId="3" fontId="6" fillId="3" borderId="85" xfId="0" applyNumberFormat="1" applyFont="1" applyFill="1" applyBorder="1" applyAlignment="1">
      <alignment horizontal="center" vertical="center"/>
    </xf>
    <xf numFmtId="3" fontId="1" fillId="0" borderId="3" xfId="0" applyNumberFormat="1" applyFont="1" applyBorder="1" applyAlignment="1">
      <alignment horizontal="center" vertical="center"/>
    </xf>
    <xf numFmtId="3" fontId="6" fillId="3" borderId="23" xfId="0" applyNumberFormat="1" applyFont="1" applyFill="1" applyBorder="1" applyAlignment="1">
      <alignment horizontal="center" vertical="center"/>
    </xf>
    <xf numFmtId="9" fontId="6" fillId="3" borderId="23" xfId="0" applyNumberFormat="1" applyFont="1" applyFill="1" applyBorder="1" applyAlignment="1">
      <alignment horizontal="center" vertical="center"/>
    </xf>
    <xf numFmtId="3" fontId="6" fillId="3" borderId="22" xfId="0" applyNumberFormat="1" applyFont="1" applyFill="1" applyBorder="1" applyAlignment="1">
      <alignment horizontal="center" vertical="center"/>
    </xf>
    <xf numFmtId="9" fontId="6" fillId="3" borderId="23" xfId="2" applyFont="1" applyFill="1" applyBorder="1" applyAlignment="1">
      <alignment horizontal="center" vertical="center"/>
    </xf>
    <xf numFmtId="9" fontId="6" fillId="3" borderId="71" xfId="2" applyFont="1" applyFill="1" applyBorder="1" applyAlignment="1">
      <alignment horizontal="center" vertical="center"/>
    </xf>
    <xf numFmtId="9" fontId="6" fillId="3" borderId="2" xfId="2" applyFont="1" applyFill="1" applyBorder="1" applyAlignment="1">
      <alignment horizontal="center" vertical="center"/>
    </xf>
    <xf numFmtId="9" fontId="6" fillId="3" borderId="21" xfId="2" applyFont="1" applyFill="1" applyBorder="1" applyAlignment="1">
      <alignment horizontal="center" vertical="center"/>
    </xf>
    <xf numFmtId="3" fontId="16" fillId="0" borderId="79" xfId="0" applyNumberFormat="1" applyFont="1" applyBorder="1" applyAlignment="1">
      <alignment horizontal="center" vertical="center"/>
    </xf>
    <xf numFmtId="0" fontId="5" fillId="0" borderId="3" xfId="0" applyFont="1" applyBorder="1" applyAlignment="1">
      <alignment wrapText="1"/>
    </xf>
    <xf numFmtId="3" fontId="6" fillId="3" borderId="20" xfId="0" applyNumberFormat="1" applyFont="1" applyFill="1" applyBorder="1" applyAlignment="1">
      <alignment horizontal="center" vertical="center"/>
    </xf>
    <xf numFmtId="3" fontId="1" fillId="0" borderId="4"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12" xfId="0" applyNumberFormat="1" applyFont="1" applyBorder="1" applyAlignment="1">
      <alignment horizontal="center" vertical="center"/>
    </xf>
    <xf numFmtId="0" fontId="1" fillId="0" borderId="94" xfId="0" applyFont="1" applyBorder="1" applyAlignment="1">
      <alignment vertical="center" wrapText="1"/>
    </xf>
    <xf numFmtId="0" fontId="1" fillId="0" borderId="78" xfId="0" applyFont="1" applyBorder="1" applyAlignment="1">
      <alignment vertical="center" wrapText="1"/>
    </xf>
    <xf numFmtId="0" fontId="8" fillId="0" borderId="66" xfId="0" applyFont="1" applyBorder="1" applyAlignment="1">
      <alignment vertical="center" wrapText="1"/>
    </xf>
    <xf numFmtId="0" fontId="8" fillId="0" borderId="82" xfId="0" applyFont="1" applyBorder="1" applyAlignment="1">
      <alignment vertical="center" wrapText="1"/>
    </xf>
    <xf numFmtId="0" fontId="8" fillId="0" borderId="66" xfId="0" quotePrefix="1" applyFont="1" applyBorder="1" applyAlignment="1">
      <alignment vertical="center" wrapText="1"/>
    </xf>
    <xf numFmtId="0" fontId="8" fillId="0" borderId="66" xfId="0" quotePrefix="1" applyFont="1" applyFill="1" applyBorder="1" applyAlignment="1">
      <alignment vertical="center" wrapText="1"/>
    </xf>
    <xf numFmtId="0" fontId="8" fillId="0" borderId="82" xfId="0" quotePrefix="1" applyFont="1" applyBorder="1" applyAlignment="1">
      <alignment vertical="center" wrapText="1"/>
    </xf>
    <xf numFmtId="0" fontId="8" fillId="0" borderId="60" xfId="0" applyFont="1" applyBorder="1" applyAlignment="1">
      <alignment vertical="center" wrapText="1"/>
    </xf>
    <xf numFmtId="0" fontId="8" fillId="0" borderId="82" xfId="0" quotePrefix="1" applyFont="1" applyFill="1" applyBorder="1" applyAlignment="1">
      <alignment vertical="center" wrapText="1"/>
    </xf>
    <xf numFmtId="9" fontId="16" fillId="0" borderId="19" xfId="2" applyFont="1" applyBorder="1" applyAlignment="1">
      <alignment horizontal="center" vertical="center"/>
    </xf>
    <xf numFmtId="9" fontId="6" fillId="3" borderId="19" xfId="2" applyFont="1" applyFill="1" applyBorder="1" applyAlignment="1">
      <alignment horizontal="center" vertical="center"/>
    </xf>
    <xf numFmtId="9" fontId="6" fillId="3" borderId="20" xfId="2" applyFont="1" applyFill="1" applyBorder="1" applyAlignment="1">
      <alignment horizontal="center" vertical="center"/>
    </xf>
    <xf numFmtId="9" fontId="6" fillId="3" borderId="21" xfId="0" applyNumberFormat="1" applyFont="1" applyFill="1" applyBorder="1" applyAlignment="1">
      <alignment horizontal="center" vertical="center"/>
    </xf>
    <xf numFmtId="9" fontId="6" fillId="3" borderId="80" xfId="2" applyFont="1" applyFill="1" applyBorder="1" applyAlignment="1">
      <alignment horizontal="center" vertical="center"/>
    </xf>
    <xf numFmtId="9" fontId="6" fillId="3" borderId="89" xfId="2" applyFont="1" applyFill="1" applyBorder="1" applyAlignment="1">
      <alignment horizontal="center" vertical="center"/>
    </xf>
    <xf numFmtId="9" fontId="1" fillId="0" borderId="19" xfId="2" applyFont="1" applyBorder="1" applyAlignment="1">
      <alignment horizontal="center" wrapText="1"/>
    </xf>
    <xf numFmtId="9" fontId="1" fillId="0" borderId="2" xfId="2" applyFont="1" applyBorder="1" applyAlignment="1">
      <alignment horizontal="center" wrapText="1"/>
    </xf>
    <xf numFmtId="9" fontId="1" fillId="0" borderId="80" xfId="2" applyFont="1" applyBorder="1" applyAlignment="1">
      <alignment horizontal="center" wrapText="1"/>
    </xf>
    <xf numFmtId="0" fontId="5" fillId="3" borderId="17" xfId="0" applyFont="1" applyFill="1" applyBorder="1" applyAlignment="1">
      <alignment horizontal="center" vertical="center"/>
    </xf>
    <xf numFmtId="0" fontId="0" fillId="0" borderId="16" xfId="0" applyFont="1" applyBorder="1" applyAlignment="1">
      <alignment horizontal="left" vertical="center" wrapText="1"/>
    </xf>
    <xf numFmtId="0" fontId="5" fillId="0" borderId="0" xfId="0" applyFont="1" applyBorder="1" applyAlignment="1">
      <alignment horizontal="center" vertical="center"/>
    </xf>
    <xf numFmtId="3" fontId="5" fillId="3" borderId="17" xfId="0" applyNumberFormat="1" applyFont="1" applyFill="1" applyBorder="1" applyAlignment="1">
      <alignment horizontal="center" vertical="center"/>
    </xf>
    <xf numFmtId="0" fontId="11" fillId="3" borderId="70" xfId="0" applyFont="1" applyFill="1" applyBorder="1" applyAlignment="1">
      <alignment horizontal="left" vertical="center" wrapText="1"/>
    </xf>
    <xf numFmtId="3" fontId="5" fillId="3" borderId="18" xfId="0" applyNumberFormat="1" applyFont="1" applyFill="1" applyBorder="1" applyAlignment="1">
      <alignment horizontal="center" vertical="center"/>
    </xf>
    <xf numFmtId="3" fontId="45" fillId="3" borderId="71" xfId="0" applyNumberFormat="1" applyFont="1" applyFill="1" applyBorder="1" applyAlignment="1">
      <alignment horizontal="center" vertical="center"/>
    </xf>
    <xf numFmtId="0" fontId="11" fillId="3" borderId="12" xfId="0" quotePrefix="1" applyFont="1" applyFill="1" applyBorder="1" applyAlignment="1">
      <alignment horizontal="left" vertical="center" wrapText="1"/>
    </xf>
    <xf numFmtId="3" fontId="5" fillId="3" borderId="6" xfId="0" applyNumberFormat="1" applyFont="1" applyFill="1" applyBorder="1" applyAlignment="1">
      <alignment horizontal="center" vertical="center"/>
    </xf>
    <xf numFmtId="0" fontId="45" fillId="3" borderId="12" xfId="0" applyFont="1" applyFill="1" applyBorder="1" applyAlignment="1">
      <alignment horizontal="center" vertical="center"/>
    </xf>
    <xf numFmtId="3" fontId="0" fillId="0" borderId="69" xfId="0" applyNumberFormat="1" applyFont="1" applyBorder="1" applyAlignment="1">
      <alignment horizontal="left" vertical="center"/>
    </xf>
    <xf numFmtId="3" fontId="0" fillId="0" borderId="16" xfId="0" applyNumberFormat="1" applyFont="1" applyBorder="1" applyAlignment="1">
      <alignment horizontal="left" vertical="center"/>
    </xf>
    <xf numFmtId="0" fontId="5" fillId="0" borderId="17" xfId="0" applyFont="1" applyBorder="1" applyAlignment="1">
      <alignment horizontal="center" vertical="center"/>
    </xf>
    <xf numFmtId="3" fontId="0" fillId="0" borderId="70" xfId="0" applyNumberFormat="1" applyFont="1" applyBorder="1" applyAlignment="1">
      <alignment horizontal="left" vertical="center" wrapText="1"/>
    </xf>
    <xf numFmtId="0" fontId="5" fillId="0" borderId="36" xfId="0" applyFont="1" applyBorder="1" applyAlignment="1">
      <alignment horizontal="center" vertical="center"/>
    </xf>
    <xf numFmtId="3" fontId="5" fillId="0" borderId="89" xfId="0" applyNumberFormat="1" applyFont="1" applyBorder="1" applyAlignment="1">
      <alignment horizontal="center" vertical="center"/>
    </xf>
    <xf numFmtId="0" fontId="24" fillId="3" borderId="71" xfId="0" applyFont="1" applyFill="1" applyBorder="1" applyAlignment="1">
      <alignment horizontal="center" vertical="center"/>
    </xf>
    <xf numFmtId="0" fontId="30" fillId="0" borderId="96" xfId="0" applyFont="1" applyBorder="1" applyAlignment="1">
      <alignment horizontal="center" vertical="center"/>
    </xf>
    <xf numFmtId="1" fontId="8" fillId="0" borderId="98" xfId="1" applyNumberFormat="1" applyFont="1" applyFill="1" applyBorder="1" applyAlignment="1">
      <alignment horizontal="center" vertical="center"/>
    </xf>
    <xf numFmtId="0" fontId="3" fillId="0" borderId="0" xfId="0" applyFont="1" applyBorder="1" applyAlignment="1">
      <alignment horizontal="center" vertical="center"/>
    </xf>
    <xf numFmtId="3" fontId="24" fillId="3" borderId="93" xfId="0" applyNumberFormat="1" applyFont="1" applyFill="1" applyBorder="1" applyAlignment="1">
      <alignment horizontal="center" vertical="center"/>
    </xf>
    <xf numFmtId="9" fontId="1" fillId="0" borderId="0" xfId="2" applyFont="1" applyBorder="1"/>
    <xf numFmtId="3" fontId="6" fillId="3" borderId="92" xfId="0" applyNumberFormat="1" applyFont="1" applyFill="1" applyBorder="1" applyAlignment="1">
      <alignment horizontal="center" vertical="center"/>
    </xf>
    <xf numFmtId="9" fontId="6" fillId="3" borderId="19" xfId="2" applyFont="1" applyFill="1" applyBorder="1" applyAlignment="1">
      <alignment horizontal="center" vertical="center" wrapText="1"/>
    </xf>
    <xf numFmtId="9" fontId="1" fillId="0" borderId="0" xfId="2" applyFont="1" applyBorder="1" applyAlignment="1">
      <alignment wrapText="1"/>
    </xf>
    <xf numFmtId="3" fontId="6" fillId="3" borderId="91"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3" fontId="6" fillId="3" borderId="72" xfId="0" applyNumberFormat="1" applyFont="1" applyFill="1" applyBorder="1" applyAlignment="1">
      <alignment horizontal="center" vertical="center"/>
    </xf>
    <xf numFmtId="0" fontId="0" fillId="0" borderId="0" xfId="0" applyAlignment="1">
      <alignment wrapText="1"/>
    </xf>
    <xf numFmtId="166" fontId="0" fillId="0" borderId="0" xfId="2" applyNumberFormat="1" applyFont="1"/>
    <xf numFmtId="166" fontId="37" fillId="4" borderId="11" xfId="0" applyNumberFormat="1" applyFont="1" applyFill="1" applyBorder="1" applyAlignment="1">
      <alignment horizontal="right"/>
    </xf>
    <xf numFmtId="166" fontId="37" fillId="4" borderId="1" xfId="0" applyNumberFormat="1" applyFont="1" applyFill="1" applyBorder="1" applyAlignment="1">
      <alignment horizontal="right"/>
    </xf>
    <xf numFmtId="0" fontId="0" fillId="0" borderId="8" xfId="0" applyBorder="1" applyAlignment="1">
      <alignment horizontal="right" vertical="center" wrapText="1"/>
    </xf>
    <xf numFmtId="166" fontId="0" fillId="0" borderId="100" xfId="0" applyNumberFormat="1" applyBorder="1" applyAlignment="1">
      <alignment horizontal="right"/>
    </xf>
    <xf numFmtId="165" fontId="18" fillId="4" borderId="5" xfId="0" applyNumberFormat="1" applyFont="1" applyFill="1" applyBorder="1" applyAlignment="1">
      <alignment horizontal="right"/>
    </xf>
    <xf numFmtId="165" fontId="18" fillId="4" borderId="101" xfId="0" applyNumberFormat="1" applyFont="1" applyFill="1" applyBorder="1" applyAlignment="1">
      <alignment vertical="center"/>
    </xf>
    <xf numFmtId="164" fontId="0" fillId="4" borderId="11" xfId="0" applyNumberFormat="1" applyFill="1" applyBorder="1" applyAlignment="1">
      <alignment horizontal="right"/>
    </xf>
    <xf numFmtId="165" fontId="18" fillId="4" borderId="3" xfId="0" applyNumberFormat="1" applyFont="1" applyFill="1" applyBorder="1" applyAlignment="1">
      <alignment horizontal="right"/>
    </xf>
    <xf numFmtId="0" fontId="0" fillId="0" borderId="102" xfId="0" applyNumberFormat="1" applyBorder="1" applyAlignment="1">
      <alignment horizontal="right"/>
    </xf>
    <xf numFmtId="164" fontId="0" fillId="0" borderId="11" xfId="0" applyNumberFormat="1" applyBorder="1" applyAlignment="1"/>
    <xf numFmtId="164" fontId="0" fillId="0" borderId="7" xfId="0" applyNumberFormat="1" applyBorder="1"/>
    <xf numFmtId="164" fontId="0" fillId="0" borderId="102" xfId="0" applyNumberFormat="1" applyBorder="1" applyAlignment="1"/>
    <xf numFmtId="166" fontId="37" fillId="4" borderId="102" xfId="0" applyNumberFormat="1" applyFont="1" applyFill="1" applyBorder="1" applyAlignment="1">
      <alignment horizontal="right"/>
    </xf>
    <xf numFmtId="0" fontId="52" fillId="0" borderId="0" xfId="0" applyFont="1"/>
    <xf numFmtId="0" fontId="1" fillId="0" borderId="2" xfId="0" applyFont="1" applyBorder="1"/>
    <xf numFmtId="0" fontId="24" fillId="3" borderId="0" xfId="0" applyFont="1" applyFill="1" applyBorder="1" applyAlignment="1">
      <alignment horizontal="left" indent="3"/>
    </xf>
    <xf numFmtId="0" fontId="11" fillId="3" borderId="0" xfId="0" applyFont="1" applyFill="1" applyBorder="1" applyAlignment="1">
      <alignment horizontal="left" indent="3"/>
    </xf>
    <xf numFmtId="3" fontId="24" fillId="3" borderId="0" xfId="0" applyNumberFormat="1" applyFont="1" applyFill="1" applyBorder="1" applyAlignment="1">
      <alignment horizontal="center" vertical="center"/>
    </xf>
    <xf numFmtId="165" fontId="18" fillId="4" borderId="75" xfId="0" applyNumberFormat="1" applyFont="1" applyFill="1" applyBorder="1" applyAlignment="1">
      <alignment horizontal="right"/>
    </xf>
    <xf numFmtId="165" fontId="38" fillId="4" borderId="102" xfId="2" applyNumberFormat="1" applyFont="1" applyFill="1" applyBorder="1" applyAlignment="1">
      <alignment horizontal="right"/>
    </xf>
    <xf numFmtId="0" fontId="3" fillId="0" borderId="0" xfId="0" applyFont="1" applyAlignment="1">
      <alignment horizontal="center"/>
    </xf>
    <xf numFmtId="0" fontId="0" fillId="0" borderId="0" xfId="0" applyAlignment="1">
      <alignment horizontal="center"/>
    </xf>
    <xf numFmtId="0" fontId="3" fillId="0" borderId="0" xfId="0" applyFont="1"/>
    <xf numFmtId="0" fontId="3" fillId="0" borderId="68" xfId="0" applyFont="1" applyBorder="1" applyAlignment="1">
      <alignment wrapText="1"/>
    </xf>
    <xf numFmtId="0" fontId="3" fillId="0" borderId="104" xfId="0" applyFont="1" applyBorder="1" applyAlignment="1">
      <alignment horizontal="center" wrapText="1"/>
    </xf>
    <xf numFmtId="0" fontId="3" fillId="0" borderId="36" xfId="0" applyFont="1" applyBorder="1" applyAlignment="1">
      <alignment wrapText="1"/>
    </xf>
    <xf numFmtId="0" fontId="3" fillId="0" borderId="104" xfId="0" applyFont="1" applyBorder="1" applyAlignment="1">
      <alignment wrapText="1"/>
    </xf>
    <xf numFmtId="0" fontId="3" fillId="0" borderId="0" xfId="0" applyFont="1" applyAlignment="1">
      <alignment wrapText="1"/>
    </xf>
    <xf numFmtId="0" fontId="3" fillId="2" borderId="9" xfId="0" applyFont="1" applyFill="1" applyBorder="1" applyAlignment="1">
      <alignment horizontal="center"/>
    </xf>
    <xf numFmtId="0" fontId="3" fillId="2" borderId="6" xfId="0" applyFont="1" applyFill="1" applyBorder="1" applyAlignment="1">
      <alignment horizontal="center"/>
    </xf>
    <xf numFmtId="3" fontId="1" fillId="0" borderId="69" xfId="0" applyNumberFormat="1" applyFont="1" applyBorder="1" applyAlignment="1">
      <alignment horizontal="center" vertical="center"/>
    </xf>
    <xf numFmtId="3" fontId="1" fillId="0" borderId="15" xfId="0" applyNumberFormat="1" applyFont="1" applyBorder="1" applyAlignment="1">
      <alignment horizontal="center" vertical="center"/>
    </xf>
    <xf numFmtId="3" fontId="1" fillId="0" borderId="59" xfId="0" applyNumberFormat="1" applyFont="1" applyBorder="1" applyAlignment="1">
      <alignment horizontal="center" vertical="center"/>
    </xf>
    <xf numFmtId="0" fontId="3" fillId="2" borderId="4" xfId="0" applyFont="1" applyFill="1" applyBorder="1" applyAlignment="1">
      <alignment horizontal="center"/>
    </xf>
    <xf numFmtId="0" fontId="3" fillId="2" borderId="3" xfId="0" applyFont="1" applyFill="1" applyBorder="1" applyAlignment="1">
      <alignment horizontal="center"/>
    </xf>
    <xf numFmtId="3" fontId="1" fillId="0" borderId="17" xfId="0" applyNumberFormat="1" applyFont="1" applyBorder="1" applyAlignment="1">
      <alignment horizontal="center" vertical="center"/>
    </xf>
    <xf numFmtId="3" fontId="53" fillId="8" borderId="1" xfId="3" applyNumberFormat="1" applyBorder="1" applyAlignment="1">
      <alignment horizontal="center" vertical="center"/>
    </xf>
    <xf numFmtId="3" fontId="53" fillId="8" borderId="17" xfId="3" applyNumberFormat="1" applyBorder="1" applyAlignment="1">
      <alignment horizontal="center" vertical="center"/>
    </xf>
    <xf numFmtId="0" fontId="3" fillId="2" borderId="22" xfId="0" applyFont="1" applyFill="1" applyBorder="1" applyAlignment="1">
      <alignment horizontal="center"/>
    </xf>
    <xf numFmtId="0" fontId="3" fillId="2" borderId="23" xfId="0" applyFont="1" applyFill="1" applyBorder="1" applyAlignment="1">
      <alignment horizontal="center"/>
    </xf>
    <xf numFmtId="3" fontId="1" fillId="0" borderId="70" xfId="0" applyNumberFormat="1" applyFont="1" applyBorder="1" applyAlignment="1">
      <alignment horizontal="center" vertical="center"/>
    </xf>
    <xf numFmtId="3" fontId="1" fillId="0" borderId="18" xfId="0" applyNumberFormat="1" applyFont="1" applyBorder="1" applyAlignment="1">
      <alignment horizontal="center" vertical="center"/>
    </xf>
    <xf numFmtId="3" fontId="1" fillId="0" borderId="71" xfId="0" applyNumberFormat="1" applyFont="1" applyBorder="1" applyAlignment="1">
      <alignment horizontal="center" vertical="center"/>
    </xf>
    <xf numFmtId="0" fontId="54" fillId="2" borderId="0" xfId="0" applyFont="1" applyFill="1" applyAlignment="1">
      <alignment horizontal="left"/>
    </xf>
    <xf numFmtId="0" fontId="3" fillId="2" borderId="0" xfId="0" applyFont="1" applyFill="1" applyAlignment="1">
      <alignment horizontal="center"/>
    </xf>
    <xf numFmtId="0" fontId="54" fillId="0" borderId="0" xfId="0" applyFont="1" applyAlignment="1">
      <alignment horizontal="left"/>
    </xf>
    <xf numFmtId="0" fontId="3" fillId="2" borderId="21" xfId="0" applyFont="1" applyFill="1" applyBorder="1" applyAlignment="1">
      <alignment horizontal="center"/>
    </xf>
    <xf numFmtId="0" fontId="3" fillId="2" borderId="70" xfId="0" applyFont="1" applyFill="1" applyBorder="1" applyAlignment="1">
      <alignment horizontal="center"/>
    </xf>
    <xf numFmtId="3" fontId="1" fillId="0" borderId="74" xfId="0" applyNumberFormat="1" applyFont="1" applyBorder="1" applyAlignment="1">
      <alignment horizontal="center" vertical="center"/>
    </xf>
    <xf numFmtId="0" fontId="3" fillId="2" borderId="5" xfId="0" applyFont="1" applyFill="1" applyBorder="1" applyAlignment="1">
      <alignment horizontal="center"/>
    </xf>
    <xf numFmtId="3" fontId="1" fillId="0" borderId="72"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1" fillId="0" borderId="73" xfId="0" applyNumberFormat="1" applyFont="1" applyBorder="1" applyAlignment="1">
      <alignment horizontal="center" vertical="center"/>
    </xf>
    <xf numFmtId="3" fontId="0" fillId="0" borderId="0" xfId="0" applyNumberFormat="1" applyAlignment="1">
      <alignment horizontal="center"/>
    </xf>
    <xf numFmtId="0" fontId="18" fillId="0" borderId="2" xfId="0" applyFont="1" applyBorder="1" applyAlignment="1">
      <alignment horizontal="left" wrapText="1"/>
    </xf>
    <xf numFmtId="0" fontId="11" fillId="0" borderId="48" xfId="0" applyFont="1" applyBorder="1" applyAlignment="1">
      <alignment vertical="center"/>
    </xf>
    <xf numFmtId="0" fontId="35" fillId="0" borderId="13" xfId="0" applyFont="1" applyBorder="1" applyAlignment="1">
      <alignment horizontal="center"/>
    </xf>
    <xf numFmtId="0" fontId="35" fillId="0" borderId="99" xfId="0" quotePrefix="1" applyFont="1" applyBorder="1" applyAlignment="1">
      <alignment horizontal="center"/>
    </xf>
    <xf numFmtId="0" fontId="35" fillId="0" borderId="99" xfId="0" applyFont="1" applyBorder="1" applyAlignment="1">
      <alignment horizontal="center"/>
    </xf>
    <xf numFmtId="0" fontId="0" fillId="0" borderId="0" xfId="0" applyAlignment="1">
      <alignment wrapText="1"/>
    </xf>
    <xf numFmtId="0" fontId="35" fillId="0" borderId="13" xfId="0" quotePrefix="1" applyFont="1" applyBorder="1" applyAlignment="1">
      <alignment horizontal="center"/>
    </xf>
    <xf numFmtId="0" fontId="11" fillId="0" borderId="40" xfId="0" applyFont="1" applyBorder="1" applyAlignment="1">
      <alignment vertical="center"/>
    </xf>
    <xf numFmtId="0" fontId="35" fillId="0" borderId="43" xfId="0" applyFont="1" applyBorder="1" applyAlignment="1">
      <alignment horizontal="center"/>
    </xf>
    <xf numFmtId="0" fontId="35" fillId="0" borderId="0" xfId="0" applyFont="1" applyAlignment="1">
      <alignment horizontal="center"/>
    </xf>
    <xf numFmtId="0" fontId="1" fillId="0" borderId="1" xfId="0" quotePrefix="1" applyFont="1" applyBorder="1" applyAlignment="1">
      <alignment horizontal="center" vertical="center" wrapText="1"/>
    </xf>
    <xf numFmtId="0" fontId="0" fillId="0" borderId="11" xfId="0"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center" vertical="center" wrapText="1"/>
    </xf>
    <xf numFmtId="0" fontId="8" fillId="0" borderId="65" xfId="0" quotePrefix="1" applyFont="1" applyBorder="1" applyAlignment="1">
      <alignment horizontal="center" vertical="center" wrapText="1"/>
    </xf>
    <xf numFmtId="0" fontId="0" fillId="0" borderId="60" xfId="0" applyBorder="1" applyAlignment="1">
      <alignment horizontal="center" vertical="center" wrapText="1"/>
    </xf>
    <xf numFmtId="0" fontId="0" fillId="0" borderId="81" xfId="0" applyBorder="1" applyAlignment="1">
      <alignment horizontal="center" vertical="center" wrapText="1"/>
    </xf>
    <xf numFmtId="0" fontId="0" fillId="0" borderId="57" xfId="0" applyBorder="1" applyAlignment="1">
      <alignment horizontal="center" vertical="center" wrapText="1"/>
    </xf>
    <xf numFmtId="0" fontId="9" fillId="3" borderId="70"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31" fillId="5" borderId="2" xfId="0" quotePrefix="1" applyFont="1" applyFill="1" applyBorder="1" applyAlignment="1">
      <alignment horizontal="center" vertical="center" wrapText="1"/>
    </xf>
    <xf numFmtId="0" fontId="31" fillId="5" borderId="4"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15" xfId="0" applyFont="1" applyBorder="1" applyAlignment="1">
      <alignment horizontal="center" vertical="center"/>
    </xf>
    <xf numFmtId="0" fontId="8" fillId="0" borderId="26" xfId="0" applyFont="1" applyBorder="1" applyAlignment="1">
      <alignment horizontal="center" vertical="center"/>
    </xf>
    <xf numFmtId="0" fontId="9" fillId="3" borderId="1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1" fillId="4" borderId="81" xfId="0" quotePrefix="1" applyFont="1" applyFill="1" applyBorder="1" applyAlignment="1">
      <alignment horizontal="center" vertical="center"/>
    </xf>
    <xf numFmtId="0" fontId="41" fillId="4" borderId="12" xfId="0" applyFont="1" applyFill="1" applyBorder="1" applyAlignment="1">
      <alignment horizontal="center" vertical="center"/>
    </xf>
    <xf numFmtId="0" fontId="41" fillId="4" borderId="0" xfId="0" applyFont="1" applyFill="1" applyBorder="1" applyAlignment="1">
      <alignment horizontal="center" vertical="center"/>
    </xf>
    <xf numFmtId="0" fontId="41" fillId="4" borderId="57" xfId="0" applyFont="1" applyFill="1" applyBorder="1" applyAlignment="1">
      <alignment horizontal="center" vertical="center"/>
    </xf>
    <xf numFmtId="0" fontId="1" fillId="0" borderId="69"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72" xfId="0" applyBorder="1" applyAlignment="1">
      <alignment horizontal="center" vertical="center" wrapText="1"/>
    </xf>
    <xf numFmtId="0" fontId="1" fillId="0" borderId="26" xfId="0" quotePrefix="1" applyFont="1" applyBorder="1" applyAlignment="1">
      <alignment horizontal="center" vertical="center" wrapText="1"/>
    </xf>
    <xf numFmtId="0" fontId="8" fillId="0" borderId="82" xfId="0" applyFont="1" applyBorder="1" applyAlignment="1">
      <alignment horizontal="center" vertical="center" wrapText="1"/>
    </xf>
    <xf numFmtId="0" fontId="8" fillId="0" borderId="19" xfId="0" applyFont="1" applyBorder="1" applyAlignment="1">
      <alignment horizontal="center" vertical="center" wrapText="1"/>
    </xf>
    <xf numFmtId="0" fontId="11" fillId="0" borderId="91" xfId="0" applyFont="1" applyBorder="1" applyAlignment="1">
      <alignment horizontal="center" vertical="center" wrapText="1"/>
    </xf>
    <xf numFmtId="0" fontId="6" fillId="0" borderId="4" xfId="0" quotePrefix="1" applyFont="1" applyBorder="1" applyAlignment="1">
      <alignment horizontal="center" vertical="center" wrapText="1"/>
    </xf>
    <xf numFmtId="0" fontId="51"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66" xfId="0" quotePrefix="1" applyFont="1" applyBorder="1" applyAlignment="1">
      <alignment horizontal="center" vertical="center" wrapText="1"/>
    </xf>
    <xf numFmtId="0" fontId="0" fillId="0" borderId="12" xfId="0" applyBorder="1" applyAlignment="1">
      <alignment horizontal="center" vertical="center" wrapText="1"/>
    </xf>
    <xf numFmtId="0" fontId="9" fillId="3" borderId="8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 fillId="0" borderId="17" xfId="0" applyFont="1" applyBorder="1" applyAlignment="1">
      <alignment horizontal="center" vertical="center" wrapText="1"/>
    </xf>
    <xf numFmtId="0" fontId="0" fillId="0" borderId="73" xfId="0" applyBorder="1" applyAlignment="1">
      <alignment horizontal="center" vertical="center" wrapText="1"/>
    </xf>
    <xf numFmtId="0" fontId="41" fillId="4" borderId="90" xfId="0" quotePrefix="1" applyFont="1" applyFill="1" applyBorder="1" applyAlignment="1">
      <alignment horizontal="center" vertical="center"/>
    </xf>
    <xf numFmtId="0" fontId="41" fillId="4" borderId="63" xfId="0" applyFont="1" applyFill="1" applyBorder="1" applyAlignment="1">
      <alignment horizontal="center" vertical="center"/>
    </xf>
    <xf numFmtId="0" fontId="9" fillId="3" borderId="7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5" xfId="0" applyFill="1" applyBorder="1" applyAlignment="1">
      <alignment horizontal="center" vertical="center" wrapText="1"/>
    </xf>
    <xf numFmtId="0" fontId="8" fillId="0" borderId="69" xfId="0" applyFont="1" applyBorder="1" applyAlignment="1">
      <alignment horizontal="center" vertical="center"/>
    </xf>
    <xf numFmtId="0" fontId="8" fillId="0" borderId="59" xfId="0" applyFont="1" applyBorder="1" applyAlignment="1">
      <alignment horizontal="center" vertical="center"/>
    </xf>
    <xf numFmtId="0" fontId="8" fillId="0" borderId="65" xfId="0" applyFont="1" applyBorder="1" applyAlignment="1">
      <alignment horizontal="center" vertical="center" wrapText="1"/>
    </xf>
    <xf numFmtId="0" fontId="6" fillId="0" borderId="16" xfId="0" quotePrefix="1" applyFont="1" applyBorder="1" applyAlignment="1">
      <alignment horizontal="center" vertical="center" wrapText="1"/>
    </xf>
    <xf numFmtId="0" fontId="19" fillId="5" borderId="4" xfId="0" applyFont="1" applyFill="1" applyBorder="1" applyAlignment="1">
      <alignment horizontal="left" vertical="center" indent="7"/>
    </xf>
    <xf numFmtId="0" fontId="19" fillId="5" borderId="1" xfId="0" applyFont="1" applyFill="1" applyBorder="1" applyAlignment="1">
      <alignment horizontal="left" vertical="center" indent="7"/>
    </xf>
    <xf numFmtId="0" fontId="1" fillId="0" borderId="5" xfId="0" applyFont="1" applyBorder="1" applyAlignment="1">
      <alignment horizontal="center" vertical="center" wrapText="1"/>
    </xf>
    <xf numFmtId="0" fontId="0" fillId="0" borderId="35" xfId="0" applyBorder="1" applyAlignment="1">
      <alignment horizontal="center" vertical="center" wrapText="1"/>
    </xf>
    <xf numFmtId="0" fontId="31" fillId="5" borderId="4" xfId="0" quotePrefix="1" applyFont="1" applyFill="1" applyBorder="1" applyAlignment="1">
      <alignment horizontal="center" vertical="center" wrapText="1"/>
    </xf>
    <xf numFmtId="0" fontId="31"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81" xfId="0" applyFont="1" applyBorder="1" applyAlignment="1">
      <alignment horizontal="center" vertical="center" wrapText="1"/>
    </xf>
    <xf numFmtId="0" fontId="9" fillId="3" borderId="4" xfId="0" applyFont="1" applyFill="1" applyBorder="1" applyAlignment="1">
      <alignment horizontal="center" vertical="center" wrapText="1"/>
    </xf>
    <xf numFmtId="0" fontId="39" fillId="4" borderId="12" xfId="0" applyFont="1" applyFill="1" applyBorder="1" applyAlignment="1">
      <alignment horizontal="center" vertical="center"/>
    </xf>
    <xf numFmtId="0" fontId="39" fillId="4" borderId="0" xfId="0" applyFont="1" applyFill="1" applyBorder="1" applyAlignment="1">
      <alignment horizontal="center" vertical="center"/>
    </xf>
    <xf numFmtId="0" fontId="8" fillId="0" borderId="66"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0" fillId="0" borderId="96" xfId="0" applyBorder="1" applyAlignment="1">
      <alignment horizontal="center" vertical="center" wrapText="1"/>
    </xf>
    <xf numFmtId="0" fontId="1" fillId="0" borderId="78" xfId="0" quotePrefix="1" applyFont="1" applyBorder="1" applyAlignment="1">
      <alignment horizontal="center" vertical="center" wrapText="1"/>
    </xf>
    <xf numFmtId="0" fontId="1" fillId="0" borderId="39"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4" xfId="0" applyFont="1" applyBorder="1" applyAlignment="1">
      <alignment horizontal="center" vertical="center" wrapText="1"/>
    </xf>
    <xf numFmtId="0" fontId="0" fillId="0" borderId="67" xfId="0" applyBorder="1" applyAlignment="1">
      <alignment horizontal="center" vertical="center" wrapText="1"/>
    </xf>
    <xf numFmtId="0" fontId="8" fillId="0" borderId="2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5" xfId="0" quotePrefix="1" applyFont="1" applyFill="1" applyBorder="1" applyAlignment="1">
      <alignment horizontal="center" vertical="center" wrapText="1"/>
    </xf>
    <xf numFmtId="0" fontId="8" fillId="0" borderId="60" xfId="0" quotePrefix="1" applyFont="1" applyFill="1" applyBorder="1" applyAlignment="1">
      <alignment horizontal="center" vertical="center" wrapText="1"/>
    </xf>
    <xf numFmtId="0" fontId="8" fillId="0" borderId="81" xfId="0" quotePrefix="1" applyFont="1" applyFill="1" applyBorder="1" applyAlignment="1">
      <alignment horizontal="center" vertical="center" wrapText="1"/>
    </xf>
    <xf numFmtId="0" fontId="8" fillId="0" borderId="57" xfId="0" quotePrefix="1"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34" xfId="0" applyBorder="1" applyAlignment="1">
      <alignment horizontal="center" vertical="center" wrapText="1"/>
    </xf>
    <xf numFmtId="0" fontId="8" fillId="0" borderId="12" xfId="0" quotePrefix="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86" xfId="0" applyBorder="1" applyAlignment="1">
      <alignment horizontal="center" vertical="center" wrapText="1"/>
    </xf>
    <xf numFmtId="0" fontId="0" fillId="0" borderId="77" xfId="0" applyBorder="1" applyAlignment="1">
      <alignment horizontal="center" vertical="center" wrapText="1"/>
    </xf>
    <xf numFmtId="0" fontId="0" fillId="0" borderId="66" xfId="0" applyBorder="1" applyAlignment="1">
      <alignment horizontal="center" vertical="center" wrapText="1"/>
    </xf>
    <xf numFmtId="0" fontId="39" fillId="4" borderId="79" xfId="0" quotePrefix="1" applyFont="1" applyFill="1" applyBorder="1" applyAlignment="1">
      <alignment horizontal="center" vertical="center"/>
    </xf>
    <xf numFmtId="0" fontId="39" fillId="4" borderId="2" xfId="0" applyFont="1" applyFill="1" applyBorder="1" applyAlignment="1">
      <alignment horizontal="center" vertical="center"/>
    </xf>
    <xf numFmtId="0" fontId="39" fillId="4" borderId="80" xfId="0" applyFont="1" applyFill="1" applyBorder="1" applyAlignment="1">
      <alignment horizontal="center" vertical="center"/>
    </xf>
    <xf numFmtId="0" fontId="9" fillId="3" borderId="80" xfId="0" applyFont="1" applyFill="1" applyBorder="1" applyAlignment="1">
      <alignment horizontal="center" vertical="center" wrapText="1"/>
    </xf>
    <xf numFmtId="0" fontId="7" fillId="5" borderId="4"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0" borderId="81" xfId="0" applyFont="1" applyBorder="1" applyAlignment="1">
      <alignment horizontal="center" vertical="center" wrapText="1"/>
    </xf>
    <xf numFmtId="0" fontId="1" fillId="0" borderId="12" xfId="0" applyFont="1" applyBorder="1" applyAlignment="1">
      <alignment horizontal="center" vertical="center" wrapText="1"/>
    </xf>
    <xf numFmtId="0" fontId="39" fillId="4" borderId="79" xfId="0" applyFont="1" applyFill="1" applyBorder="1" applyAlignment="1">
      <alignment horizontal="center" vertical="center"/>
    </xf>
    <xf numFmtId="0" fontId="1" fillId="0" borderId="57" xfId="0" applyFont="1" applyBorder="1" applyAlignment="1">
      <alignment horizontal="center" vertical="center" wrapText="1"/>
    </xf>
    <xf numFmtId="0" fontId="11" fillId="0" borderId="12"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7"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8" xfId="0" applyFont="1" applyBorder="1" applyAlignment="1">
      <alignment horizontal="center" vertical="center" wrapText="1"/>
    </xf>
    <xf numFmtId="0" fontId="39" fillId="4" borderId="7" xfId="0" applyFont="1" applyFill="1" applyBorder="1" applyAlignment="1">
      <alignment horizontal="center" vertical="center"/>
    </xf>
    <xf numFmtId="0" fontId="39" fillId="4" borderId="56" xfId="0" applyFont="1" applyFill="1" applyBorder="1" applyAlignment="1">
      <alignment horizontal="center" vertical="center"/>
    </xf>
    <xf numFmtId="0" fontId="0" fillId="0" borderId="69" xfId="0" applyFont="1" applyBorder="1" applyAlignment="1">
      <alignment horizontal="left" vertical="center" wrapText="1"/>
    </xf>
    <xf numFmtId="0" fontId="0" fillId="0" borderId="16" xfId="0" applyFont="1" applyBorder="1" applyAlignment="1">
      <alignment horizontal="left" vertical="center" wrapText="1"/>
    </xf>
    <xf numFmtId="0" fontId="41" fillId="4" borderId="15" xfId="0" applyFont="1" applyFill="1" applyBorder="1" applyAlignment="1">
      <alignment horizontal="center"/>
    </xf>
    <xf numFmtId="0" fontId="41" fillId="4" borderId="59" xfId="0" applyFont="1" applyFill="1" applyBorder="1" applyAlignment="1">
      <alignment horizontal="center"/>
    </xf>
    <xf numFmtId="0" fontId="46" fillId="4" borderId="26" xfId="0" applyFont="1" applyFill="1" applyBorder="1" applyAlignment="1">
      <alignment horizontal="center" vertical="center"/>
    </xf>
    <xf numFmtId="0" fontId="46" fillId="4" borderId="53" xfId="0" applyFont="1" applyFill="1" applyBorder="1" applyAlignment="1">
      <alignment horizontal="center" vertical="center"/>
    </xf>
    <xf numFmtId="0" fontId="46" fillId="4" borderId="88" xfId="0" applyFont="1" applyFill="1" applyBorder="1" applyAlignment="1">
      <alignment horizontal="center" vertical="center"/>
    </xf>
    <xf numFmtId="2" fontId="30" fillId="0" borderId="8" xfId="0" applyNumberFormat="1" applyFont="1" applyBorder="1" applyAlignment="1">
      <alignment horizontal="center" vertical="center"/>
    </xf>
    <xf numFmtId="2" fontId="30" fillId="0" borderId="14" xfId="0" applyNumberFormat="1" applyFont="1" applyBorder="1" applyAlignment="1">
      <alignment horizontal="center" vertical="center"/>
    </xf>
    <xf numFmtId="2" fontId="30" fillId="0" borderId="9" xfId="0" applyNumberFormat="1" applyFont="1" applyBorder="1" applyAlignment="1">
      <alignment horizontal="center" vertical="center"/>
    </xf>
    <xf numFmtId="0" fontId="24" fillId="3" borderId="2" xfId="0" applyFont="1" applyFill="1" applyBorder="1" applyAlignment="1">
      <alignment horizontal="left" indent="3"/>
    </xf>
    <xf numFmtId="0" fontId="11" fillId="3" borderId="2" xfId="0" applyFont="1" applyFill="1" applyBorder="1" applyAlignment="1">
      <alignment horizontal="left" indent="3"/>
    </xf>
    <xf numFmtId="0" fontId="0" fillId="0" borderId="11" xfId="0" applyBorder="1" applyAlignment="1">
      <alignment vertical="center"/>
    </xf>
    <xf numFmtId="0" fontId="0" fillId="0" borderId="10" xfId="0" applyBorder="1" applyAlignment="1">
      <alignment vertical="center"/>
    </xf>
    <xf numFmtId="0" fontId="20" fillId="0" borderId="8" xfId="0" quotePrefix="1" applyFont="1" applyBorder="1" applyAlignment="1">
      <alignment horizontal="left" textRotation="90"/>
    </xf>
    <xf numFmtId="0" fontId="20" fillId="0" borderId="9" xfId="0" quotePrefix="1" applyFont="1" applyBorder="1" applyAlignment="1">
      <alignment horizontal="left" textRotation="90"/>
    </xf>
    <xf numFmtId="0" fontId="17" fillId="0" borderId="0" xfId="0" applyFont="1" applyBorder="1" applyAlignment="1">
      <alignment horizontal="left" wrapText="1"/>
    </xf>
    <xf numFmtId="49" fontId="30" fillId="0" borderId="4" xfId="0" applyNumberFormat="1" applyFont="1" applyBorder="1" applyAlignment="1">
      <alignment horizontal="center" vertical="center"/>
    </xf>
    <xf numFmtId="0" fontId="41" fillId="4" borderId="3" xfId="0" quotePrefix="1" applyFont="1" applyFill="1" applyBorder="1" applyAlignment="1">
      <alignment horizontal="center"/>
    </xf>
    <xf numFmtId="0" fontId="41" fillId="4" borderId="2" xfId="0" quotePrefix="1" applyFont="1" applyFill="1" applyBorder="1" applyAlignment="1">
      <alignment horizontal="center"/>
    </xf>
    <xf numFmtId="2" fontId="30" fillId="0" borderId="27" xfId="0" applyNumberFormat="1" applyFont="1" applyBorder="1" applyAlignment="1">
      <alignment horizontal="center" vertical="center"/>
    </xf>
    <xf numFmtId="2" fontId="30" fillId="0" borderId="28" xfId="0" applyNumberFormat="1" applyFont="1" applyBorder="1" applyAlignment="1">
      <alignment horizontal="center" vertical="center"/>
    </xf>
    <xf numFmtId="0" fontId="24" fillId="3" borderId="24" xfId="0" applyFont="1" applyFill="1" applyBorder="1" applyAlignment="1">
      <alignment horizontal="left" indent="3"/>
    </xf>
    <xf numFmtId="0" fontId="11" fillId="3" borderId="24" xfId="0" applyFont="1" applyFill="1" applyBorder="1" applyAlignment="1">
      <alignment horizontal="left" indent="3"/>
    </xf>
    <xf numFmtId="0" fontId="0" fillId="0" borderId="34" xfId="0" applyBorder="1" applyAlignment="1">
      <alignment vertical="center"/>
    </xf>
    <xf numFmtId="0" fontId="20" fillId="0" borderId="28" xfId="0" quotePrefix="1" applyFont="1" applyBorder="1" applyAlignment="1">
      <alignment horizontal="left" textRotation="90"/>
    </xf>
    <xf numFmtId="49" fontId="30" fillId="0" borderId="9" xfId="0" applyNumberFormat="1" applyFont="1" applyBorder="1" applyAlignment="1">
      <alignment horizontal="center" vertical="center"/>
    </xf>
    <xf numFmtId="49" fontId="30" fillId="0" borderId="22" xfId="0" applyNumberFormat="1" applyFont="1" applyBorder="1" applyAlignment="1">
      <alignment horizontal="center" vertical="center"/>
    </xf>
    <xf numFmtId="3" fontId="41" fillId="4" borderId="23" xfId="0" applyNumberFormat="1" applyFont="1" applyFill="1" applyBorder="1" applyAlignment="1">
      <alignment horizontal="center"/>
    </xf>
    <xf numFmtId="3" fontId="41" fillId="4" borderId="21" xfId="0" applyNumberFormat="1" applyFont="1" applyFill="1" applyBorder="1" applyAlignment="1">
      <alignment horizontal="center"/>
    </xf>
    <xf numFmtId="0" fontId="0" fillId="0" borderId="8" xfId="0" applyBorder="1" applyAlignment="1">
      <alignment horizontal="center" vertical="center"/>
    </xf>
    <xf numFmtId="0" fontId="0" fillId="0" borderId="28" xfId="0" applyBorder="1" applyAlignment="1">
      <alignment horizontal="center" vertical="center"/>
    </xf>
    <xf numFmtId="0" fontId="24" fillId="3" borderId="53" xfId="0" applyFont="1" applyFill="1" applyBorder="1" applyAlignment="1">
      <alignment horizontal="left" indent="3"/>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49" fontId="30" fillId="0" borderId="27" xfId="0" applyNumberFormat="1" applyFont="1" applyBorder="1" applyAlignment="1">
      <alignment horizontal="center" vertical="center"/>
    </xf>
    <xf numFmtId="49" fontId="30" fillId="0" borderId="28" xfId="0" applyNumberFormat="1" applyFont="1" applyBorder="1" applyAlignment="1">
      <alignment horizontal="center" vertical="center"/>
    </xf>
    <xf numFmtId="49" fontId="30" fillId="0" borderId="25" xfId="0" applyNumberFormat="1" applyFont="1" applyBorder="1" applyAlignment="1">
      <alignment horizontal="center" vertical="center"/>
    </xf>
    <xf numFmtId="0" fontId="30" fillId="0" borderId="86" xfId="0" applyFont="1" applyBorder="1" applyAlignment="1">
      <alignment horizontal="center" vertical="center"/>
    </xf>
    <xf numFmtId="0" fontId="30" fillId="0" borderId="16" xfId="0" applyFont="1" applyBorder="1" applyAlignment="1">
      <alignment horizontal="center" vertical="center"/>
    </xf>
    <xf numFmtId="0" fontId="30" fillId="0" borderId="70" xfId="0" applyFont="1" applyBorder="1" applyAlignment="1">
      <alignment horizontal="center" vertical="center"/>
    </xf>
    <xf numFmtId="0" fontId="20" fillId="0" borderId="65" xfId="0" quotePrefix="1" applyFont="1" applyBorder="1" applyAlignment="1">
      <alignment horizontal="left" textRotation="90"/>
    </xf>
    <xf numFmtId="0" fontId="20" fillId="0" borderId="68" xfId="0" applyFont="1" applyBorder="1" applyAlignment="1">
      <alignment textRotation="90"/>
    </xf>
    <xf numFmtId="0" fontId="0" fillId="0" borderId="83" xfId="0" applyBorder="1" applyAlignment="1"/>
    <xf numFmtId="0" fontId="0" fillId="0" borderId="34" xfId="0" applyBorder="1" applyAlignment="1"/>
    <xf numFmtId="0" fontId="48" fillId="4" borderId="53" xfId="0" quotePrefix="1" applyFont="1" applyFill="1" applyBorder="1" applyAlignment="1">
      <alignment horizontal="center" vertical="center"/>
    </xf>
    <xf numFmtId="0" fontId="48" fillId="4" borderId="53" xfId="0" applyFont="1" applyFill="1" applyBorder="1" applyAlignment="1">
      <alignment horizontal="center" vertical="center"/>
    </xf>
    <xf numFmtId="0" fontId="48" fillId="4" borderId="88" xfId="0" applyFont="1" applyFill="1" applyBorder="1" applyAlignment="1">
      <alignment horizontal="center" vertical="center"/>
    </xf>
    <xf numFmtId="0" fontId="30" fillId="0" borderId="94" xfId="0" applyFont="1" applyBorder="1" applyAlignment="1">
      <alignment horizontal="center" vertical="center"/>
    </xf>
    <xf numFmtId="0" fontId="30" fillId="0" borderId="96" xfId="0" applyFont="1" applyBorder="1" applyAlignment="1">
      <alignment horizontal="center" vertical="center"/>
    </xf>
    <xf numFmtId="0" fontId="24" fillId="3" borderId="97" xfId="0" applyFont="1" applyFill="1" applyBorder="1" applyAlignment="1">
      <alignment horizontal="left" indent="3"/>
    </xf>
    <xf numFmtId="0" fontId="11" fillId="3" borderId="32" xfId="0" applyFont="1" applyFill="1" applyBorder="1" applyAlignment="1">
      <alignment horizontal="left" indent="3"/>
    </xf>
    <xf numFmtId="0" fontId="24" fillId="0" borderId="65" xfId="0" applyFont="1" applyBorder="1" applyAlignment="1">
      <alignment horizontal="center"/>
    </xf>
    <xf numFmtId="0" fontId="24" fillId="0" borderId="60" xfId="0" applyFont="1" applyBorder="1" applyAlignment="1">
      <alignment horizontal="center"/>
    </xf>
    <xf numFmtId="0" fontId="24" fillId="0" borderId="66" xfId="0" applyFont="1" applyBorder="1" applyAlignment="1">
      <alignment horizontal="center"/>
    </xf>
    <xf numFmtId="0" fontId="3" fillId="0" borderId="60" xfId="0" applyFont="1" applyBorder="1" applyAlignment="1">
      <alignment horizontal="center" wrapText="1"/>
    </xf>
    <xf numFmtId="0" fontId="3" fillId="0" borderId="63" xfId="0" applyFont="1" applyBorder="1" applyAlignment="1">
      <alignment horizontal="center" wrapText="1"/>
    </xf>
    <xf numFmtId="0" fontId="3" fillId="0" borderId="104" xfId="0" applyFont="1" applyBorder="1" applyAlignment="1">
      <alignment horizontal="center" wrapText="1"/>
    </xf>
    <xf numFmtId="0" fontId="3" fillId="0" borderId="61" xfId="0" applyFont="1" applyBorder="1" applyAlignment="1">
      <alignment horizontal="center" wrapText="1"/>
    </xf>
    <xf numFmtId="0" fontId="3" fillId="0" borderId="64" xfId="0" applyFont="1" applyBorder="1" applyAlignment="1">
      <alignment horizontal="center" wrapText="1"/>
    </xf>
    <xf numFmtId="0" fontId="3" fillId="0" borderId="67" xfId="0" applyFont="1" applyBorder="1" applyAlignment="1">
      <alignment horizontal="center" wrapText="1"/>
    </xf>
    <xf numFmtId="0" fontId="11" fillId="4" borderId="62"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103" xfId="0" applyFont="1" applyFill="1" applyBorder="1" applyAlignment="1">
      <alignment horizontal="center" vertical="center"/>
    </xf>
    <xf numFmtId="0" fontId="11" fillId="9" borderId="62" xfId="0" applyFont="1" applyFill="1" applyBorder="1" applyAlignment="1">
      <alignment horizontal="center" vertical="center"/>
    </xf>
    <xf numFmtId="0" fontId="11" fillId="9" borderId="24" xfId="0" applyFont="1" applyFill="1" applyBorder="1" applyAlignment="1">
      <alignment horizontal="center" vertical="center"/>
    </xf>
    <xf numFmtId="0" fontId="11" fillId="9" borderId="103"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103" xfId="0" applyFont="1" applyFill="1" applyBorder="1" applyAlignment="1">
      <alignment horizontal="center" vertical="center"/>
    </xf>
    <xf numFmtId="0" fontId="11" fillId="10" borderId="62" xfId="0" applyFont="1" applyFill="1" applyBorder="1" applyAlignment="1">
      <alignment horizontal="center" vertical="center"/>
    </xf>
    <xf numFmtId="0" fontId="11" fillId="10" borderId="24" xfId="0" applyFont="1" applyFill="1" applyBorder="1" applyAlignment="1">
      <alignment horizontal="center" vertical="center"/>
    </xf>
    <xf numFmtId="0" fontId="11" fillId="10" borderId="103" xfId="0" applyFont="1" applyFill="1" applyBorder="1" applyAlignment="1">
      <alignment horizontal="center" vertical="center"/>
    </xf>
    <xf numFmtId="0" fontId="41" fillId="4" borderId="62" xfId="0" applyFont="1" applyFill="1" applyBorder="1" applyAlignment="1">
      <alignment horizontal="center" vertical="center"/>
    </xf>
    <xf numFmtId="0" fontId="41" fillId="4" borderId="24" xfId="0" applyFont="1" applyFill="1" applyBorder="1" applyAlignment="1">
      <alignment horizontal="center" vertical="center"/>
    </xf>
    <xf numFmtId="0" fontId="41" fillId="4" borderId="103" xfId="0" applyFont="1" applyFill="1" applyBorder="1" applyAlignment="1">
      <alignment horizontal="center" vertical="center"/>
    </xf>
    <xf numFmtId="0" fontId="1" fillId="0" borderId="3" xfId="0" applyNumberFormat="1" applyFont="1" applyBorder="1" applyAlignment="1">
      <alignment horizontal="center" vertical="center"/>
    </xf>
    <xf numFmtId="165" fontId="1" fillId="0" borderId="0" xfId="2" applyNumberFormat="1" applyFont="1" applyBorder="1"/>
    <xf numFmtId="10" fontId="1" fillId="0" borderId="0" xfId="2" applyNumberFormat="1" applyFont="1" applyBorder="1"/>
    <xf numFmtId="172" fontId="1" fillId="0" borderId="0" xfId="2" applyNumberFormat="1" applyFont="1" applyBorder="1"/>
    <xf numFmtId="9" fontId="6" fillId="3" borderId="17" xfId="2" applyNumberFormat="1" applyFont="1" applyFill="1" applyBorder="1" applyAlignment="1">
      <alignment horizontal="center" vertical="center"/>
    </xf>
    <xf numFmtId="9" fontId="6" fillId="3" borderId="2" xfId="2" applyNumberFormat="1" applyFont="1" applyFill="1" applyBorder="1" applyAlignment="1">
      <alignment horizontal="center" vertical="center"/>
    </xf>
    <xf numFmtId="9" fontId="6" fillId="3" borderId="91" xfId="2" applyNumberFormat="1" applyFont="1" applyFill="1" applyBorder="1" applyAlignment="1">
      <alignment horizontal="center" vertical="center"/>
    </xf>
    <xf numFmtId="9" fontId="6" fillId="3" borderId="7" xfId="2" applyNumberFormat="1" applyFont="1" applyFill="1" applyBorder="1" applyAlignment="1">
      <alignment horizontal="center" vertical="center"/>
    </xf>
    <xf numFmtId="9" fontId="6" fillId="3" borderId="56" xfId="2" applyNumberFormat="1" applyFont="1" applyFill="1" applyBorder="1" applyAlignment="1">
      <alignment horizontal="center" vertical="center"/>
    </xf>
    <xf numFmtId="9" fontId="6" fillId="3" borderId="73" xfId="2" applyNumberFormat="1" applyFont="1" applyFill="1" applyBorder="1" applyAlignment="1">
      <alignment horizontal="center" vertical="center"/>
    </xf>
    <xf numFmtId="9" fontId="6" fillId="3" borderId="5" xfId="2" applyNumberFormat="1" applyFont="1" applyFill="1" applyBorder="1" applyAlignment="1">
      <alignment horizontal="center" vertical="center"/>
    </xf>
    <xf numFmtId="9" fontId="6" fillId="3" borderId="3" xfId="2" applyNumberFormat="1" applyFont="1" applyFill="1" applyBorder="1" applyAlignment="1">
      <alignment horizontal="center" vertical="center"/>
    </xf>
  </cellXfs>
  <cellStyles count="4">
    <cellStyle name="Bad" xfId="3" builtinId="27"/>
    <cellStyle name="Normal" xfId="0" builtinId="0"/>
    <cellStyle name="Normal 2" xfId="1"/>
    <cellStyle name="Percent" xfId="2" builtinId="5"/>
  </cellStyles>
  <dxfs count="4">
    <dxf>
      <font>
        <color theme="0" tint="-0.499984740745262"/>
      </font>
      <fill>
        <patternFill>
          <bgColor theme="6" tint="0.79998168889431442"/>
        </patternFill>
      </fill>
    </dxf>
    <dxf>
      <font>
        <color theme="0" tint="-0.499984740745262"/>
      </font>
      <fill>
        <patternFill>
          <bgColor theme="6" tint="0.79998168889431442"/>
        </patternFill>
      </fill>
    </dxf>
    <dxf>
      <font>
        <color theme="0" tint="-0.499984740745262"/>
      </font>
      <fill>
        <patternFill>
          <bgColor theme="6" tint="0.79998168889431442"/>
        </patternFill>
      </fill>
    </dxf>
    <dxf>
      <font>
        <color theme="0" tint="-0.499984740745262"/>
      </font>
      <fill>
        <patternFill>
          <bgColor theme="6" tint="0.79998168889431442"/>
        </patternFill>
      </fill>
    </dxf>
  </dxfs>
  <tableStyles count="0" defaultTableStyle="TableStyleMedium2" defaultPivotStyle="PivotStyleLight16"/>
  <colors>
    <mruColors>
      <color rgb="FFDCC5ED"/>
      <color rgb="FF553066"/>
      <color rgb="FF874169"/>
      <color rgb="FF9C63B5"/>
      <color rgb="FFF6EAFC"/>
      <color rgb="FFA16BB9"/>
      <color rgb="FFE1CFE9"/>
      <color rgb="FFCFB2DC"/>
      <color rgb="FF512373"/>
      <color rgb="FFBB9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74169"/>
  </sheetPr>
  <dimension ref="A1:J27"/>
  <sheetViews>
    <sheetView topLeftCell="A10" workbookViewId="0">
      <selection activeCell="P21" sqref="P21"/>
    </sheetView>
  </sheetViews>
  <sheetFormatPr defaultRowHeight="15" x14ac:dyDescent="0.25"/>
  <cols>
    <col min="1" max="1" width="13.5703125" customWidth="1"/>
    <col min="8" max="8" width="9.140625" customWidth="1"/>
  </cols>
  <sheetData>
    <row r="1" spans="1:10" ht="19.5" thickBot="1" x14ac:dyDescent="0.35">
      <c r="A1" s="135" t="s">
        <v>91</v>
      </c>
      <c r="B1" s="136"/>
      <c r="C1" s="136"/>
      <c r="D1" s="136"/>
      <c r="E1" s="136"/>
      <c r="F1" s="136"/>
      <c r="G1" s="136"/>
      <c r="H1" s="136"/>
      <c r="I1" s="136"/>
    </row>
    <row r="2" spans="1:10" s="49" customFormat="1" x14ac:dyDescent="0.25">
      <c r="A2" s="134"/>
      <c r="I2" s="42"/>
    </row>
    <row r="3" spans="1:10" s="36" customFormat="1" ht="15.75" x14ac:dyDescent="0.25">
      <c r="A3" s="137" t="s">
        <v>186</v>
      </c>
      <c r="B3" s="138"/>
      <c r="C3" s="138"/>
      <c r="D3" s="138"/>
      <c r="E3" s="138"/>
      <c r="F3" s="138"/>
      <c r="G3" s="138"/>
      <c r="H3" s="138"/>
      <c r="I3" s="139"/>
    </row>
    <row r="4" spans="1:10" s="36" customFormat="1" ht="15.75" x14ac:dyDescent="0.25">
      <c r="A4" s="124" t="s">
        <v>177</v>
      </c>
      <c r="B4" s="159"/>
      <c r="C4" s="126" t="s">
        <v>178</v>
      </c>
      <c r="D4" s="159"/>
      <c r="E4" s="159"/>
      <c r="F4" s="159"/>
      <c r="G4" s="159"/>
      <c r="H4" s="159"/>
      <c r="I4" s="160"/>
    </row>
    <row r="5" spans="1:10" ht="27.75" customHeight="1" x14ac:dyDescent="0.25">
      <c r="A5" s="124" t="s">
        <v>149</v>
      </c>
      <c r="B5" s="34"/>
      <c r="C5" s="126" t="s">
        <v>187</v>
      </c>
      <c r="D5" s="34"/>
      <c r="E5" s="34"/>
      <c r="F5" s="34"/>
      <c r="G5" s="34"/>
      <c r="H5" s="34"/>
      <c r="I5" s="124"/>
      <c r="J5" s="124"/>
    </row>
    <row r="6" spans="1:10" ht="27.75" customHeight="1" x14ac:dyDescent="0.25">
      <c r="A6" s="124" t="s">
        <v>150</v>
      </c>
      <c r="B6" s="34"/>
      <c r="C6" s="126" t="s">
        <v>188</v>
      </c>
      <c r="D6" s="34"/>
      <c r="E6" s="34"/>
      <c r="F6" s="34"/>
      <c r="G6" s="34"/>
      <c r="H6" s="34"/>
      <c r="I6" s="34"/>
    </row>
    <row r="7" spans="1:10" ht="27.75" customHeight="1" x14ac:dyDescent="0.25">
      <c r="A7" s="124" t="s">
        <v>151</v>
      </c>
      <c r="B7" s="34"/>
      <c r="C7" s="126" t="s">
        <v>189</v>
      </c>
      <c r="D7" s="34"/>
      <c r="E7" s="34"/>
      <c r="F7" s="34"/>
      <c r="G7" s="34"/>
      <c r="H7" s="34"/>
      <c r="I7" s="34"/>
    </row>
    <row r="8" spans="1:10" s="49" customFormat="1" ht="27.75" customHeight="1" x14ac:dyDescent="0.25">
      <c r="A8" s="124" t="s">
        <v>152</v>
      </c>
      <c r="B8" s="34"/>
      <c r="C8" s="126" t="s">
        <v>190</v>
      </c>
      <c r="D8" s="34"/>
      <c r="E8" s="34"/>
      <c r="F8" s="34"/>
      <c r="G8" s="34"/>
      <c r="H8" s="34"/>
      <c r="I8" s="34"/>
    </row>
    <row r="9" spans="1:10" ht="27.75" customHeight="1" x14ac:dyDescent="0.25">
      <c r="A9" s="35" t="s">
        <v>153</v>
      </c>
      <c r="B9" s="35"/>
      <c r="C9" s="127" t="s">
        <v>191</v>
      </c>
      <c r="D9" s="34"/>
      <c r="F9" s="34"/>
      <c r="G9" s="34"/>
      <c r="H9" s="34"/>
      <c r="I9" s="34"/>
    </row>
    <row r="10" spans="1:10" ht="27.75" customHeight="1" x14ac:dyDescent="0.25">
      <c r="A10" s="34" t="s">
        <v>154</v>
      </c>
      <c r="B10" s="34"/>
      <c r="C10" s="126" t="s">
        <v>192</v>
      </c>
      <c r="D10" s="34"/>
      <c r="E10" s="34"/>
      <c r="F10" s="34"/>
      <c r="G10" s="34"/>
      <c r="H10" s="34"/>
      <c r="I10" s="34"/>
    </row>
    <row r="11" spans="1:10" s="49" customFormat="1" ht="27.75" customHeight="1" x14ac:dyDescent="0.25">
      <c r="A11" s="34" t="s">
        <v>155</v>
      </c>
      <c r="B11" s="34"/>
      <c r="C11" s="126" t="s">
        <v>193</v>
      </c>
      <c r="D11" s="34"/>
      <c r="E11" s="34"/>
      <c r="F11" s="34"/>
      <c r="G11" s="34"/>
      <c r="H11" s="34"/>
      <c r="I11" s="34"/>
    </row>
    <row r="12" spans="1:10" s="49" customFormat="1" ht="27.75" customHeight="1" x14ac:dyDescent="0.25">
      <c r="A12" s="34" t="s">
        <v>157</v>
      </c>
      <c r="B12" s="34"/>
      <c r="C12" s="126" t="s">
        <v>156</v>
      </c>
      <c r="D12" s="34"/>
      <c r="E12" s="34"/>
      <c r="F12" s="34"/>
      <c r="G12" s="34"/>
      <c r="H12" s="34"/>
      <c r="I12" s="34"/>
    </row>
    <row r="13" spans="1:10" ht="27.75" customHeight="1" x14ac:dyDescent="0.25">
      <c r="A13" s="34" t="s">
        <v>158</v>
      </c>
      <c r="B13" s="34"/>
      <c r="C13" s="126" t="s">
        <v>159</v>
      </c>
      <c r="D13" s="34"/>
      <c r="E13" s="34"/>
      <c r="F13" s="34"/>
      <c r="G13" s="34"/>
      <c r="H13" s="34"/>
      <c r="I13" s="34"/>
    </row>
    <row r="14" spans="1:10" ht="30.75" customHeight="1" x14ac:dyDescent="0.25">
      <c r="A14" s="34" t="s">
        <v>211</v>
      </c>
      <c r="B14" s="34"/>
      <c r="C14" s="126" t="s">
        <v>282</v>
      </c>
    </row>
    <row r="15" spans="1:10" s="49" customFormat="1" ht="30" customHeight="1" x14ac:dyDescent="0.25">
      <c r="A15" s="34" t="s">
        <v>212</v>
      </c>
      <c r="B15" s="34"/>
      <c r="C15" s="126" t="s">
        <v>281</v>
      </c>
    </row>
    <row r="16" spans="1:10" s="49" customFormat="1" x14ac:dyDescent="0.25"/>
    <row r="17" spans="1:9" ht="15.75" x14ac:dyDescent="0.25">
      <c r="A17" s="137" t="s">
        <v>160</v>
      </c>
      <c r="B17" s="138"/>
      <c r="C17" s="138"/>
      <c r="D17" s="138"/>
      <c r="E17" s="138"/>
      <c r="F17" s="138"/>
      <c r="G17" s="138"/>
      <c r="H17" s="138"/>
      <c r="I17" s="139"/>
    </row>
    <row r="18" spans="1:9" ht="27.75" customHeight="1" x14ac:dyDescent="0.25">
      <c r="A18" s="34" t="s">
        <v>161</v>
      </c>
      <c r="B18" s="34"/>
      <c r="C18" s="126" t="s">
        <v>162</v>
      </c>
      <c r="D18" s="126"/>
      <c r="E18" s="126"/>
      <c r="F18" s="126"/>
      <c r="G18" s="126"/>
      <c r="H18" s="126"/>
      <c r="I18" s="34"/>
    </row>
    <row r="19" spans="1:9" ht="34.5" customHeight="1" x14ac:dyDescent="0.25">
      <c r="A19" s="34" t="s">
        <v>163</v>
      </c>
      <c r="B19" s="34"/>
      <c r="C19" s="470" t="s">
        <v>164</v>
      </c>
      <c r="D19" s="470"/>
      <c r="E19" s="470"/>
      <c r="F19" s="470"/>
      <c r="G19" s="470"/>
      <c r="H19" s="470"/>
      <c r="I19" s="34"/>
    </row>
    <row r="20" spans="1:9" ht="37.5" customHeight="1" x14ac:dyDescent="0.25">
      <c r="A20" s="34" t="s">
        <v>166</v>
      </c>
      <c r="B20" s="34"/>
      <c r="C20" s="470" t="s">
        <v>165</v>
      </c>
      <c r="D20" s="470"/>
      <c r="E20" s="470"/>
      <c r="F20" s="470"/>
      <c r="G20" s="470"/>
      <c r="H20" s="470"/>
      <c r="I20" s="34"/>
    </row>
    <row r="21" spans="1:9" s="49" customFormat="1" ht="37.5" customHeight="1" x14ac:dyDescent="0.25">
      <c r="A21" s="34" t="s">
        <v>278</v>
      </c>
      <c r="B21" s="34"/>
      <c r="C21" s="470" t="s">
        <v>280</v>
      </c>
      <c r="D21" s="470"/>
      <c r="E21" s="470"/>
      <c r="F21" s="470"/>
      <c r="G21" s="470"/>
      <c r="H21" s="470"/>
      <c r="I21" s="34"/>
    </row>
    <row r="22" spans="1:9" s="49" customFormat="1" ht="37.5" customHeight="1" x14ac:dyDescent="0.25">
      <c r="A22" s="34" t="s">
        <v>283</v>
      </c>
      <c r="B22" s="34"/>
      <c r="C22" s="470" t="s">
        <v>285</v>
      </c>
      <c r="D22" s="470"/>
      <c r="E22" s="470"/>
      <c r="F22" s="470"/>
      <c r="G22" s="470"/>
      <c r="H22" s="470"/>
      <c r="I22" s="34"/>
    </row>
    <row r="23" spans="1:9" ht="27.75" customHeight="1" x14ac:dyDescent="0.25">
      <c r="A23" s="429" t="s">
        <v>216</v>
      </c>
    </row>
    <row r="24" spans="1:9" ht="27.75" customHeight="1" x14ac:dyDescent="0.25"/>
    <row r="25" spans="1:9" ht="18.75" customHeight="1" x14ac:dyDescent="0.25"/>
    <row r="26" spans="1:9" ht="31.5" customHeight="1" x14ac:dyDescent="0.25"/>
    <row r="27" spans="1:9" ht="33" customHeight="1" x14ac:dyDescent="0.25"/>
  </sheetData>
  <mergeCells count="4">
    <mergeCell ref="C19:H19"/>
    <mergeCell ref="C20:H20"/>
    <mergeCell ref="C21:H21"/>
    <mergeCell ref="C22:H22"/>
  </mergeCells>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N24"/>
  <sheetViews>
    <sheetView zoomScaleNormal="100" workbookViewId="0">
      <pane ySplit="4" topLeftCell="A5" activePane="bottomLeft" state="frozen"/>
      <selection activeCell="E5" sqref="E5"/>
      <selection pane="bottomLeft" activeCell="G21" sqref="G21"/>
    </sheetView>
  </sheetViews>
  <sheetFormatPr defaultRowHeight="12.75" x14ac:dyDescent="0.2"/>
  <cols>
    <col min="1" max="1" width="3.42578125" style="8" customWidth="1"/>
    <col min="2" max="2" width="11.5703125" style="8" customWidth="1"/>
    <col min="3" max="3" width="10.5703125" style="8" customWidth="1"/>
    <col min="4" max="4" width="11.28515625" style="8" customWidth="1"/>
    <col min="5" max="5" width="9" style="8" customWidth="1"/>
    <col min="6" max="6" width="10.42578125" style="8" customWidth="1"/>
    <col min="7" max="7" width="8" style="8" customWidth="1"/>
    <col min="8" max="8" width="9.7109375" style="8" customWidth="1"/>
    <col min="9" max="9" width="9.140625" style="8" customWidth="1"/>
    <col min="10" max="10" width="9.7109375" style="8" customWidth="1"/>
    <col min="11" max="11" width="9.140625" style="8" customWidth="1"/>
    <col min="12" max="13" width="9.140625" style="8"/>
    <col min="14" max="14" width="9.85546875" style="8" bestFit="1" customWidth="1"/>
    <col min="15" max="16384" width="9.140625" style="8"/>
  </cols>
  <sheetData>
    <row r="1" spans="1:14" ht="20.25" customHeight="1" x14ac:dyDescent="0.25">
      <c r="A1" s="9" t="s">
        <v>221</v>
      </c>
    </row>
    <row r="2" spans="1:14" ht="12.75" customHeight="1" x14ac:dyDescent="0.2">
      <c r="A2" s="542" t="s">
        <v>0</v>
      </c>
      <c r="B2" s="545" t="s">
        <v>1</v>
      </c>
      <c r="C2" s="576" t="s">
        <v>51</v>
      </c>
      <c r="D2" s="578" t="s">
        <v>16</v>
      </c>
      <c r="E2" s="578"/>
      <c r="F2" s="578"/>
      <c r="G2" s="578"/>
      <c r="H2" s="578"/>
      <c r="I2" s="578"/>
      <c r="J2" s="578"/>
      <c r="K2" s="579"/>
    </row>
    <row r="3" spans="1:14" ht="36" customHeight="1" x14ac:dyDescent="0.2">
      <c r="A3" s="543"/>
      <c r="B3" s="546"/>
      <c r="C3" s="577"/>
      <c r="D3" s="536" t="s">
        <v>17</v>
      </c>
      <c r="E3" s="575"/>
      <c r="F3" s="571" t="s">
        <v>115</v>
      </c>
      <c r="G3" s="572"/>
      <c r="H3" s="571" t="s">
        <v>18</v>
      </c>
      <c r="I3" s="572"/>
      <c r="J3" s="571" t="s">
        <v>19</v>
      </c>
      <c r="K3" s="574"/>
    </row>
    <row r="4" spans="1:14" ht="45" x14ac:dyDescent="0.2">
      <c r="A4" s="562"/>
      <c r="B4" s="561"/>
      <c r="C4" s="486"/>
      <c r="D4" s="347" t="s">
        <v>44</v>
      </c>
      <c r="E4" s="40" t="s">
        <v>214</v>
      </c>
      <c r="F4" s="347" t="s">
        <v>44</v>
      </c>
      <c r="G4" s="40" t="s">
        <v>38</v>
      </c>
      <c r="H4" s="347" t="s">
        <v>44</v>
      </c>
      <c r="I4" s="40" t="s">
        <v>214</v>
      </c>
      <c r="J4" s="347" t="s">
        <v>44</v>
      </c>
      <c r="K4" s="212" t="s">
        <v>214</v>
      </c>
    </row>
    <row r="5" spans="1:14" ht="21" customHeight="1" x14ac:dyDescent="0.2">
      <c r="A5" s="573" t="s">
        <v>41</v>
      </c>
      <c r="B5" s="566"/>
      <c r="C5" s="566"/>
      <c r="D5" s="566"/>
      <c r="E5" s="566"/>
      <c r="F5" s="566"/>
      <c r="G5" s="566"/>
      <c r="H5" s="566"/>
      <c r="I5" s="566"/>
      <c r="J5" s="566"/>
      <c r="K5" s="567"/>
    </row>
    <row r="6" spans="1:14" x14ac:dyDescent="0.2">
      <c r="A6" s="249">
        <v>1</v>
      </c>
      <c r="B6" s="258" t="s">
        <v>3</v>
      </c>
      <c r="C6" s="335">
        <v>90511659</v>
      </c>
      <c r="D6" s="200">
        <v>32701316</v>
      </c>
      <c r="E6" s="203">
        <f>D6/C6</f>
        <v>0.36129396324511076</v>
      </c>
      <c r="F6" s="200">
        <v>18579102</v>
      </c>
      <c r="G6" s="214">
        <f>F6/C6</f>
        <v>0.20526750040014183</v>
      </c>
      <c r="H6" s="362">
        <v>5977619</v>
      </c>
      <c r="I6" s="203">
        <f t="shared" ref="I6" si="0">H6/C6</f>
        <v>6.6042530498750446E-2</v>
      </c>
      <c r="J6" s="200">
        <v>8144595</v>
      </c>
      <c r="K6" s="203">
        <f t="shared" ref="K6" si="1">J6/C6</f>
        <v>8.9983932346218515E-2</v>
      </c>
      <c r="L6" s="43"/>
    </row>
    <row r="7" spans="1:14" ht="16.5" customHeight="1" x14ac:dyDescent="0.2">
      <c r="A7" s="249">
        <v>2</v>
      </c>
      <c r="B7" s="258" t="s">
        <v>4</v>
      </c>
      <c r="C7" s="335">
        <v>59434923</v>
      </c>
      <c r="D7" s="200">
        <v>25099143</v>
      </c>
      <c r="E7" s="203">
        <v>0.42229621463461808</v>
      </c>
      <c r="F7" s="200">
        <v>15378245</v>
      </c>
      <c r="G7" s="214">
        <f t="shared" ref="G7:G19" si="2">F7/C7</f>
        <v>0.25874089211825846</v>
      </c>
      <c r="H7" s="362">
        <v>1044124</v>
      </c>
      <c r="I7" s="203">
        <f t="shared" ref="I7:I19" si="3">H7/C7</f>
        <v>1.7567516660196566E-2</v>
      </c>
      <c r="J7" s="200">
        <v>8676774</v>
      </c>
      <c r="K7" s="203">
        <f t="shared" ref="K7:K19" si="4">J7/C7</f>
        <v>0.14598780585616306</v>
      </c>
      <c r="L7" s="43"/>
    </row>
    <row r="8" spans="1:14" ht="16.5" customHeight="1" x14ac:dyDescent="0.25">
      <c r="A8" s="249">
        <v>3</v>
      </c>
      <c r="B8" s="258" t="s">
        <v>5</v>
      </c>
      <c r="C8" s="335">
        <v>30586609</v>
      </c>
      <c r="D8" s="165">
        <v>10673863</v>
      </c>
      <c r="E8" s="203">
        <f>D8/C8</f>
        <v>0.34897176735086916</v>
      </c>
      <c r="F8" s="200">
        <v>6898197</v>
      </c>
      <c r="G8" s="214">
        <f t="shared" si="2"/>
        <v>0.22552996966744498</v>
      </c>
      <c r="H8" s="362">
        <v>932045</v>
      </c>
      <c r="I8" s="203">
        <f t="shared" si="3"/>
        <v>3.0472322054399689E-2</v>
      </c>
      <c r="J8" s="200">
        <v>2843621</v>
      </c>
      <c r="K8" s="203">
        <f t="shared" si="4"/>
        <v>9.2969475629024453E-2</v>
      </c>
      <c r="L8" s="43"/>
    </row>
    <row r="9" spans="1:14" ht="16.5" customHeight="1" x14ac:dyDescent="0.2">
      <c r="A9" s="249">
        <v>4</v>
      </c>
      <c r="B9" s="258" t="s">
        <v>6</v>
      </c>
      <c r="C9" s="335">
        <v>10196223</v>
      </c>
      <c r="D9" s="200">
        <v>4613952</v>
      </c>
      <c r="E9" s="203">
        <v>0.4525157992327159</v>
      </c>
      <c r="F9" s="200">
        <v>2866905</v>
      </c>
      <c r="G9" s="214">
        <f t="shared" si="2"/>
        <v>0.28117323444181241</v>
      </c>
      <c r="H9" s="362">
        <v>440924</v>
      </c>
      <c r="I9" s="203">
        <f t="shared" si="3"/>
        <v>4.3243856082786733E-2</v>
      </c>
      <c r="J9" s="200">
        <v>1306123</v>
      </c>
      <c r="K9" s="203">
        <f t="shared" si="4"/>
        <v>0.12809870870811671</v>
      </c>
      <c r="L9" s="43"/>
      <c r="N9" s="176"/>
    </row>
    <row r="10" spans="1:14" ht="16.5" customHeight="1" x14ac:dyDescent="0.2">
      <c r="A10" s="249">
        <v>5</v>
      </c>
      <c r="B10" s="258" t="s">
        <v>7</v>
      </c>
      <c r="C10" s="335">
        <v>54820260</v>
      </c>
      <c r="D10" s="200">
        <v>22325352</v>
      </c>
      <c r="E10" s="203">
        <v>0.40724637205295999</v>
      </c>
      <c r="F10" s="200">
        <v>13609087</v>
      </c>
      <c r="G10" s="214">
        <f t="shared" ref="G10" si="5">F10/C10</f>
        <v>0.2482492239183105</v>
      </c>
      <c r="H10" s="362">
        <v>3833583</v>
      </c>
      <c r="I10" s="203">
        <f t="shared" ref="I10" si="6">H10/C10</f>
        <v>6.9930040463142634E-2</v>
      </c>
      <c r="J10" s="200">
        <v>4882682</v>
      </c>
      <c r="K10" s="203">
        <f t="shared" ref="K10" si="7">J10/C10</f>
        <v>8.9067107671506843E-2</v>
      </c>
      <c r="L10" s="43"/>
    </row>
    <row r="11" spans="1:14" ht="16.5" customHeight="1" x14ac:dyDescent="0.2">
      <c r="A11" s="249">
        <v>6</v>
      </c>
      <c r="B11" s="258" t="s">
        <v>8</v>
      </c>
      <c r="C11" s="335">
        <v>5331733</v>
      </c>
      <c r="D11" s="200">
        <v>2308686</v>
      </c>
      <c r="E11" s="203">
        <v>0.4330085546294235</v>
      </c>
      <c r="F11" s="200">
        <v>1292402</v>
      </c>
      <c r="G11" s="214">
        <f t="shared" si="2"/>
        <v>0.24239810958275668</v>
      </c>
      <c r="H11" s="362">
        <v>194623</v>
      </c>
      <c r="I11" s="203">
        <f t="shared" si="3"/>
        <v>3.6502765611106186E-2</v>
      </c>
      <c r="J11" s="200">
        <v>821661</v>
      </c>
      <c r="K11" s="203">
        <f t="shared" si="4"/>
        <v>0.15410767943556064</v>
      </c>
      <c r="L11" s="43"/>
    </row>
    <row r="12" spans="1:14" ht="16.5" customHeight="1" x14ac:dyDescent="0.2">
      <c r="A12" s="249">
        <v>7</v>
      </c>
      <c r="B12" s="258" t="s">
        <v>37</v>
      </c>
      <c r="C12" s="335">
        <v>4632433</v>
      </c>
      <c r="D12" s="200">
        <v>1903756</v>
      </c>
      <c r="E12" s="203">
        <v>0.41096244673155552</v>
      </c>
      <c r="F12" s="200">
        <v>897505</v>
      </c>
      <c r="G12" s="214">
        <f t="shared" ref="G12" si="8">F12/C12</f>
        <v>0.19374376272684354</v>
      </c>
      <c r="H12" s="362">
        <v>125407</v>
      </c>
      <c r="I12" s="203">
        <f t="shared" ref="I12" si="9">H12/C12</f>
        <v>2.7071519436978365E-2</v>
      </c>
      <c r="J12" s="200">
        <v>880844</v>
      </c>
      <c r="K12" s="203">
        <f t="shared" ref="K12" si="10">J12/C12</f>
        <v>0.19014716456773362</v>
      </c>
      <c r="L12" s="43"/>
    </row>
    <row r="13" spans="1:14" ht="16.5" customHeight="1" x14ac:dyDescent="0.2">
      <c r="A13" s="249">
        <v>8</v>
      </c>
      <c r="B13" s="363" t="s">
        <v>95</v>
      </c>
      <c r="C13" s="335">
        <v>5239381</v>
      </c>
      <c r="D13" s="200">
        <v>2874087</v>
      </c>
      <c r="E13" s="203">
        <v>0.54855468613563318</v>
      </c>
      <c r="F13" s="200">
        <v>1967355</v>
      </c>
      <c r="G13" s="214">
        <f t="shared" si="2"/>
        <v>0.37549378447568521</v>
      </c>
      <c r="H13" s="362">
        <v>156600</v>
      </c>
      <c r="I13" s="203">
        <f t="shared" si="3"/>
        <v>2.9889026967116917E-2</v>
      </c>
      <c r="J13" s="200">
        <v>750132</v>
      </c>
      <c r="K13" s="203">
        <f t="shared" si="4"/>
        <v>0.14317187469283107</v>
      </c>
      <c r="L13" s="43"/>
    </row>
    <row r="14" spans="1:14" ht="16.5" customHeight="1" x14ac:dyDescent="0.2">
      <c r="A14" s="249">
        <v>9</v>
      </c>
      <c r="B14" s="258" t="s">
        <v>42</v>
      </c>
      <c r="C14" s="335">
        <v>4536956</v>
      </c>
      <c r="D14" s="200">
        <v>2605315</v>
      </c>
      <c r="E14" s="203">
        <v>0.57424295055980268</v>
      </c>
      <c r="F14" s="200">
        <v>1849774</v>
      </c>
      <c r="G14" s="214">
        <f t="shared" si="2"/>
        <v>0.40771257204169492</v>
      </c>
      <c r="H14" s="362">
        <v>156319</v>
      </c>
      <c r="I14" s="203">
        <f t="shared" si="3"/>
        <v>3.445459907479817E-2</v>
      </c>
      <c r="J14" s="200">
        <v>599222</v>
      </c>
      <c r="K14" s="203">
        <f t="shared" si="4"/>
        <v>0.13207577944330956</v>
      </c>
      <c r="L14" s="43"/>
    </row>
    <row r="15" spans="1:14" ht="16.5" customHeight="1" x14ac:dyDescent="0.2">
      <c r="A15" s="249">
        <v>10</v>
      </c>
      <c r="B15" s="258" t="s">
        <v>9</v>
      </c>
      <c r="C15" s="335">
        <v>3180132</v>
      </c>
      <c r="D15" s="200">
        <v>1856300</v>
      </c>
      <c r="E15" s="203">
        <v>0.58371790856480166</v>
      </c>
      <c r="F15" s="200">
        <v>1205912</v>
      </c>
      <c r="G15" s="214">
        <f t="shared" si="2"/>
        <v>0.37920186960792823</v>
      </c>
      <c r="H15" s="362">
        <v>252143</v>
      </c>
      <c r="I15" s="203">
        <f t="shared" si="3"/>
        <v>7.9286960415479613E-2</v>
      </c>
      <c r="J15" s="200">
        <v>398245</v>
      </c>
      <c r="K15" s="203">
        <f t="shared" si="4"/>
        <v>0.12522907854139387</v>
      </c>
      <c r="L15" s="43"/>
    </row>
    <row r="16" spans="1:14" ht="16.5" customHeight="1" x14ac:dyDescent="0.2">
      <c r="A16" s="249">
        <v>11</v>
      </c>
      <c r="B16" s="258" t="s">
        <v>10</v>
      </c>
      <c r="C16" s="335">
        <v>1719220</v>
      </c>
      <c r="D16" s="200">
        <v>988646</v>
      </c>
      <c r="E16" s="203">
        <v>0.57505496678726398</v>
      </c>
      <c r="F16" s="200">
        <v>677270</v>
      </c>
      <c r="G16" s="214">
        <f t="shared" si="2"/>
        <v>0.3939402752410977</v>
      </c>
      <c r="H16" s="362">
        <v>144592</v>
      </c>
      <c r="I16" s="203">
        <f t="shared" si="3"/>
        <v>8.4103256127778872E-2</v>
      </c>
      <c r="J16" s="200">
        <v>166784</v>
      </c>
      <c r="K16" s="203">
        <f t="shared" si="4"/>
        <v>9.7011435418387415E-2</v>
      </c>
      <c r="L16" s="43"/>
    </row>
    <row r="17" spans="1:14" ht="16.5" customHeight="1" x14ac:dyDescent="0.2">
      <c r="A17" s="249">
        <v>13</v>
      </c>
      <c r="B17" s="258" t="s">
        <v>40</v>
      </c>
      <c r="C17" s="335">
        <v>6431912</v>
      </c>
      <c r="D17" s="200">
        <v>2489532</v>
      </c>
      <c r="E17" s="203">
        <v>0.38705940006641881</v>
      </c>
      <c r="F17" s="200">
        <v>1390017</v>
      </c>
      <c r="G17" s="214">
        <f t="shared" si="2"/>
        <v>0.21611256497290385</v>
      </c>
      <c r="H17" s="362"/>
      <c r="I17" s="203">
        <f t="shared" si="3"/>
        <v>0</v>
      </c>
      <c r="J17" s="200">
        <v>1099515</v>
      </c>
      <c r="K17" s="203">
        <f t="shared" si="4"/>
        <v>0.17094683509351496</v>
      </c>
      <c r="L17" s="43"/>
    </row>
    <row r="18" spans="1:14" ht="16.5" customHeight="1" x14ac:dyDescent="0.2">
      <c r="A18" s="249">
        <v>14</v>
      </c>
      <c r="B18" s="258" t="s">
        <v>12</v>
      </c>
      <c r="C18" s="335">
        <v>7848382</v>
      </c>
      <c r="D18" s="200">
        <v>2746932</v>
      </c>
      <c r="E18" s="203">
        <v>0.34999978339484494</v>
      </c>
      <c r="F18" s="200">
        <v>1948004</v>
      </c>
      <c r="G18" s="214">
        <f t="shared" si="2"/>
        <v>0.24820453438683285</v>
      </c>
      <c r="H18" s="362">
        <v>298136</v>
      </c>
      <c r="I18" s="203">
        <f t="shared" si="3"/>
        <v>3.7986937944661715E-2</v>
      </c>
      <c r="J18" s="200">
        <v>500792</v>
      </c>
      <c r="K18" s="203">
        <f t="shared" si="4"/>
        <v>6.3808311063350387E-2</v>
      </c>
      <c r="L18" s="43"/>
    </row>
    <row r="19" spans="1:14" ht="16.5" customHeight="1" x14ac:dyDescent="0.2">
      <c r="A19" s="249">
        <v>15</v>
      </c>
      <c r="B19" s="258" t="s">
        <v>13</v>
      </c>
      <c r="C19" s="335">
        <v>4450464</v>
      </c>
      <c r="D19" s="200">
        <v>1699310</v>
      </c>
      <c r="E19" s="203">
        <v>0.38182760269491001</v>
      </c>
      <c r="F19" s="200">
        <v>1189204</v>
      </c>
      <c r="G19" s="214">
        <f t="shared" si="2"/>
        <v>0.26720899214104415</v>
      </c>
      <c r="H19" s="362">
        <v>59174</v>
      </c>
      <c r="I19" s="203">
        <f t="shared" si="3"/>
        <v>1.3296141705673835E-2</v>
      </c>
      <c r="J19" s="200">
        <v>450932</v>
      </c>
      <c r="K19" s="203">
        <f t="shared" si="4"/>
        <v>0.10132246884819202</v>
      </c>
      <c r="L19" s="43"/>
    </row>
    <row r="20" spans="1:14" ht="16.5" customHeight="1" x14ac:dyDescent="0.2">
      <c r="A20" s="249">
        <v>16</v>
      </c>
      <c r="B20" s="258" t="s">
        <v>14</v>
      </c>
      <c r="C20" s="335">
        <v>3613473</v>
      </c>
      <c r="D20" s="200">
        <v>1678849</v>
      </c>
      <c r="E20" s="203">
        <v>0.46460814844887455</v>
      </c>
      <c r="F20" s="200">
        <v>1144975</v>
      </c>
      <c r="G20" s="214">
        <f t="shared" ref="G20" si="11">F20/C20</f>
        <v>0.31686275226077515</v>
      </c>
      <c r="H20" s="362">
        <v>268616</v>
      </c>
      <c r="I20" s="203">
        <f t="shared" ref="I20" si="12">H20/C20</f>
        <v>7.4337348030551212E-2</v>
      </c>
      <c r="J20" s="200">
        <v>265258</v>
      </c>
      <c r="K20" s="203">
        <f t="shared" ref="K20" si="13">J20/C20</f>
        <v>7.3408048157548159E-2</v>
      </c>
      <c r="L20" s="43"/>
    </row>
    <row r="21" spans="1:14" ht="30.75" customHeight="1" x14ac:dyDescent="0.2">
      <c r="A21" s="519" t="s">
        <v>132</v>
      </c>
      <c r="B21" s="520"/>
      <c r="C21" s="349">
        <f>SUM(C6:C20)</f>
        <v>292533760</v>
      </c>
      <c r="D21" s="210">
        <f>SUM(D6:D20)</f>
        <v>116565039</v>
      </c>
      <c r="E21" s="204">
        <f>D21/C21</f>
        <v>0.39846696326605174</v>
      </c>
      <c r="F21" s="202">
        <f>SUM(F6:F20)</f>
        <v>70893954</v>
      </c>
      <c r="G21" s="666">
        <f>F21/C21</f>
        <v>0.24234452119304109</v>
      </c>
      <c r="H21" s="209">
        <f>SUM(H6:H20)</f>
        <v>13883905</v>
      </c>
      <c r="I21" s="665">
        <f>H21/C21</f>
        <v>4.7460864004209291E-2</v>
      </c>
      <c r="J21" s="82">
        <f>SUM(J6:J20)</f>
        <v>31787180</v>
      </c>
      <c r="K21" s="665">
        <f>J21/C21</f>
        <v>0.10866157806880136</v>
      </c>
      <c r="L21" s="43"/>
    </row>
    <row r="22" spans="1:14" ht="30.75" customHeight="1" x14ac:dyDescent="0.2">
      <c r="A22" s="513" t="s">
        <v>139</v>
      </c>
      <c r="B22" s="514"/>
      <c r="C22" s="364">
        <v>31514962</v>
      </c>
      <c r="D22" s="357">
        <v>5559147</v>
      </c>
      <c r="E22" s="359">
        <f>D22/C22</f>
        <v>0.17639707133392704</v>
      </c>
      <c r="F22" s="357">
        <v>4074086</v>
      </c>
      <c r="G22" s="359">
        <f>F22/C22</f>
        <v>0.12927466008050398</v>
      </c>
      <c r="H22" s="350">
        <v>1884336</v>
      </c>
      <c r="I22" s="359">
        <f>H22/C22</f>
        <v>5.9791790324862204E-2</v>
      </c>
      <c r="J22" s="345">
        <v>1823369</v>
      </c>
      <c r="K22" s="359">
        <f>J22/C22</f>
        <v>5.7857248883879345E-2</v>
      </c>
      <c r="L22" s="43"/>
      <c r="N22" s="176"/>
    </row>
    <row r="23" spans="1:14" s="17" customFormat="1" ht="11.25" customHeight="1" x14ac:dyDescent="0.2">
      <c r="A23" s="336"/>
      <c r="B23" s="336"/>
      <c r="C23" s="337"/>
      <c r="D23" s="337"/>
      <c r="E23" s="338"/>
      <c r="F23" s="337"/>
      <c r="G23" s="337"/>
      <c r="H23" s="337"/>
      <c r="I23" s="337"/>
      <c r="J23" s="337"/>
      <c r="K23" s="337"/>
    </row>
    <row r="24" spans="1:14" ht="27.75" customHeight="1" x14ac:dyDescent="0.2">
      <c r="A24" s="532" t="s">
        <v>134</v>
      </c>
      <c r="B24" s="533"/>
      <c r="C24" s="116">
        <f>SUM(C21:C22)</f>
        <v>324048722</v>
      </c>
      <c r="D24" s="116">
        <f>SUM(D21:D22)</f>
        <v>122124186</v>
      </c>
      <c r="E24" s="177">
        <f>D24/C24</f>
        <v>0.37686982761808269</v>
      </c>
      <c r="F24" s="116">
        <f t="shared" ref="F24:H24" si="14">SUM(F21:F22)</f>
        <v>74968040</v>
      </c>
      <c r="G24" s="177">
        <f>F24/C24</f>
        <v>0.23134805018610752</v>
      </c>
      <c r="H24" s="116">
        <f t="shared" si="14"/>
        <v>15768241</v>
      </c>
      <c r="I24" s="177">
        <f>H24/C24</f>
        <v>4.8660093157225907E-2</v>
      </c>
      <c r="J24" s="116">
        <v>34562569</v>
      </c>
      <c r="K24" s="177">
        <f>J24/C24</f>
        <v>0.10665855673394695</v>
      </c>
      <c r="L24" s="43"/>
    </row>
  </sheetData>
  <mergeCells count="12">
    <mergeCell ref="A21:B21"/>
    <mergeCell ref="A22:B22"/>
    <mergeCell ref="A24:B24"/>
    <mergeCell ref="F3:G3"/>
    <mergeCell ref="H3:I3"/>
    <mergeCell ref="A5:K5"/>
    <mergeCell ref="J3:K3"/>
    <mergeCell ref="D3:E3"/>
    <mergeCell ref="A2:A4"/>
    <mergeCell ref="B2:B4"/>
    <mergeCell ref="C2:C4"/>
    <mergeCell ref="D2:K2"/>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N30"/>
  <sheetViews>
    <sheetView zoomScaleNormal="100" workbookViewId="0">
      <pane ySplit="4" topLeftCell="A11" activePane="bottomLeft" state="frozen"/>
      <selection activeCell="E5" sqref="E5"/>
      <selection pane="bottomLeft" activeCell="G26" sqref="G26"/>
    </sheetView>
  </sheetViews>
  <sheetFormatPr defaultRowHeight="12.75" x14ac:dyDescent="0.2"/>
  <cols>
    <col min="1" max="1" width="3.42578125" style="8" customWidth="1"/>
    <col min="2" max="2" width="11.5703125" style="8" customWidth="1"/>
    <col min="3" max="3" width="10.5703125" style="8" customWidth="1"/>
    <col min="4" max="4" width="10" style="8" customWidth="1"/>
    <col min="5" max="5" width="9.140625" style="8" customWidth="1"/>
    <col min="6" max="6" width="9.5703125" style="8" customWidth="1"/>
    <col min="7" max="7" width="8.85546875" style="8" customWidth="1"/>
    <col min="8" max="8" width="9" style="8" customWidth="1"/>
    <col min="9" max="9" width="8.85546875" style="8" customWidth="1"/>
    <col min="10" max="10" width="10.5703125" style="8" customWidth="1"/>
    <col min="11" max="11" width="8.85546875" style="8" customWidth="1"/>
    <col min="12" max="13" width="9.140625" style="8"/>
    <col min="14" max="14" width="9.85546875" style="8" bestFit="1" customWidth="1"/>
    <col min="15" max="16384" width="9.140625" style="8"/>
  </cols>
  <sheetData>
    <row r="1" spans="1:12" ht="20.25" customHeight="1" x14ac:dyDescent="0.25">
      <c r="A1" s="9" t="s">
        <v>220</v>
      </c>
    </row>
    <row r="2" spans="1:12" ht="12.75" customHeight="1" x14ac:dyDescent="0.2">
      <c r="A2" s="542" t="s">
        <v>0</v>
      </c>
      <c r="B2" s="545" t="s">
        <v>1</v>
      </c>
      <c r="C2" s="547" t="s">
        <v>51</v>
      </c>
      <c r="D2" s="580" t="s">
        <v>16</v>
      </c>
      <c r="E2" s="578"/>
      <c r="F2" s="578"/>
      <c r="G2" s="578"/>
      <c r="H2" s="578"/>
      <c r="I2" s="578"/>
      <c r="J2" s="578"/>
      <c r="K2" s="579"/>
    </row>
    <row r="3" spans="1:12" ht="36" customHeight="1" x14ac:dyDescent="0.2">
      <c r="A3" s="543"/>
      <c r="B3" s="546"/>
      <c r="C3" s="548"/>
      <c r="D3" s="541" t="s">
        <v>17</v>
      </c>
      <c r="E3" s="575"/>
      <c r="F3" s="581" t="s">
        <v>115</v>
      </c>
      <c r="G3" s="582"/>
      <c r="H3" s="572" t="s">
        <v>18</v>
      </c>
      <c r="I3" s="572"/>
      <c r="J3" s="581" t="s">
        <v>19</v>
      </c>
      <c r="K3" s="582"/>
    </row>
    <row r="4" spans="1:12" ht="45" x14ac:dyDescent="0.2">
      <c r="A4" s="562"/>
      <c r="B4" s="561"/>
      <c r="C4" s="563"/>
      <c r="D4" s="287" t="s">
        <v>44</v>
      </c>
      <c r="E4" s="40" t="s">
        <v>214</v>
      </c>
      <c r="F4" s="347" t="s">
        <v>44</v>
      </c>
      <c r="G4" s="212" t="s">
        <v>214</v>
      </c>
      <c r="H4" s="287" t="s">
        <v>44</v>
      </c>
      <c r="I4" s="40" t="s">
        <v>214</v>
      </c>
      <c r="J4" s="347" t="s">
        <v>44</v>
      </c>
      <c r="K4" s="212" t="s">
        <v>214</v>
      </c>
    </row>
    <row r="5" spans="1:12" ht="21" customHeight="1" x14ac:dyDescent="0.2">
      <c r="A5" s="573" t="s">
        <v>195</v>
      </c>
      <c r="B5" s="566"/>
      <c r="C5" s="566"/>
      <c r="D5" s="566"/>
      <c r="E5" s="566"/>
      <c r="F5" s="566"/>
      <c r="G5" s="566"/>
      <c r="H5" s="566"/>
      <c r="I5" s="566"/>
      <c r="J5" s="566"/>
      <c r="K5" s="567"/>
    </row>
    <row r="6" spans="1:12" ht="16.5" customHeight="1" x14ac:dyDescent="0.2">
      <c r="A6" s="341">
        <v>1</v>
      </c>
      <c r="B6" s="258" t="s">
        <v>31</v>
      </c>
      <c r="C6" s="335">
        <v>2832412</v>
      </c>
      <c r="D6" s="200">
        <v>1718895</v>
      </c>
      <c r="E6" s="203">
        <v>0.60686616212613131</v>
      </c>
      <c r="F6" s="200">
        <v>1150371</v>
      </c>
      <c r="G6" s="214">
        <f>F6/C6</f>
        <v>0.40614536303334403</v>
      </c>
      <c r="H6" s="362">
        <v>171890</v>
      </c>
      <c r="I6" s="203">
        <f t="shared" ref="I6:I11" si="0">H6/C6</f>
        <v>6.0686792740604123E-2</v>
      </c>
      <c r="J6" s="200">
        <v>396634</v>
      </c>
      <c r="K6" s="203">
        <f t="shared" ref="K6:K11" si="1">J6/C6</f>
        <v>0.14003400635218322</v>
      </c>
      <c r="L6" s="43"/>
    </row>
    <row r="7" spans="1:12" ht="17.25" customHeight="1" x14ac:dyDescent="0.2">
      <c r="A7" s="341">
        <v>2</v>
      </c>
      <c r="B7" s="258" t="s">
        <v>32</v>
      </c>
      <c r="C7" s="335">
        <v>1610969</v>
      </c>
      <c r="D7" s="200">
        <v>859976</v>
      </c>
      <c r="E7" s="203">
        <v>0.53382529396903355</v>
      </c>
      <c r="F7" s="200">
        <v>431109</v>
      </c>
      <c r="G7" s="214">
        <f t="shared" ref="G7:G11" si="2">F7/C7</f>
        <v>0.26760850146712939</v>
      </c>
      <c r="H7" s="362">
        <v>149973</v>
      </c>
      <c r="I7" s="203">
        <f t="shared" si="0"/>
        <v>9.3094901267498004E-2</v>
      </c>
      <c r="J7" s="200">
        <v>278894</v>
      </c>
      <c r="K7" s="203">
        <f t="shared" si="1"/>
        <v>0.17312189123440613</v>
      </c>
      <c r="L7" s="43"/>
    </row>
    <row r="8" spans="1:12" ht="18" customHeight="1" x14ac:dyDescent="0.2">
      <c r="A8" s="341">
        <v>3</v>
      </c>
      <c r="B8" s="258" t="s">
        <v>33</v>
      </c>
      <c r="C8" s="335">
        <v>1716681</v>
      </c>
      <c r="D8" s="200">
        <v>798610</v>
      </c>
      <c r="E8" s="203">
        <v>0.4652058244950576</v>
      </c>
      <c r="F8" s="200">
        <v>502369</v>
      </c>
      <c r="G8" s="214">
        <f t="shared" si="2"/>
        <v>0.29263969252295563</v>
      </c>
      <c r="H8" s="362">
        <v>95046</v>
      </c>
      <c r="I8" s="203">
        <f t="shared" si="0"/>
        <v>5.5366139661358164E-2</v>
      </c>
      <c r="J8" s="200">
        <v>201195</v>
      </c>
      <c r="K8" s="203">
        <f t="shared" si="1"/>
        <v>0.11719999231074381</v>
      </c>
      <c r="L8" s="43"/>
    </row>
    <row r="9" spans="1:12" ht="18.75" customHeight="1" x14ac:dyDescent="0.2">
      <c r="A9" s="341">
        <v>4</v>
      </c>
      <c r="B9" s="258" t="s">
        <v>213</v>
      </c>
      <c r="C9" s="335">
        <v>853285</v>
      </c>
      <c r="D9" s="200">
        <v>519995</v>
      </c>
      <c r="E9" s="203">
        <v>0.60940365762904536</v>
      </c>
      <c r="F9" s="200">
        <v>336584</v>
      </c>
      <c r="G9" s="214">
        <f t="shared" si="2"/>
        <v>0.39445671727500192</v>
      </c>
      <c r="H9" s="362">
        <v>83752</v>
      </c>
      <c r="I9" s="203">
        <f t="shared" si="0"/>
        <v>9.8152434415230555E-2</v>
      </c>
      <c r="J9" s="200">
        <v>99659</v>
      </c>
      <c r="K9" s="203">
        <f t="shared" si="1"/>
        <v>0.11679450593881294</v>
      </c>
      <c r="L9" s="43"/>
    </row>
    <row r="10" spans="1:12" ht="18.75" customHeight="1" x14ac:dyDescent="0.2">
      <c r="A10" s="341">
        <v>5</v>
      </c>
      <c r="B10" s="258" t="s">
        <v>210</v>
      </c>
      <c r="C10" s="335">
        <v>660731</v>
      </c>
      <c r="D10" s="16">
        <v>408072</v>
      </c>
      <c r="E10" s="203">
        <f>D10/C10</f>
        <v>0.61760686270206788</v>
      </c>
      <c r="F10" s="16">
        <v>141959</v>
      </c>
      <c r="G10" s="214">
        <f>F10/C10</f>
        <v>0.21485142970437288</v>
      </c>
      <c r="H10" s="227">
        <v>31112</v>
      </c>
      <c r="I10" s="203">
        <f>H10/C10</f>
        <v>4.7087241252491557E-2</v>
      </c>
      <c r="J10" s="365">
        <v>235001</v>
      </c>
      <c r="K10" s="203">
        <f>J10/C10</f>
        <v>0.35566819174520342</v>
      </c>
    </row>
    <row r="11" spans="1:12" ht="18" customHeight="1" x14ac:dyDescent="0.2">
      <c r="A11" s="341">
        <v>6</v>
      </c>
      <c r="B11" s="258" t="s">
        <v>39</v>
      </c>
      <c r="C11" s="335">
        <v>41189</v>
      </c>
      <c r="D11" s="200">
        <v>31070</v>
      </c>
      <c r="E11" s="203">
        <v>0.75432761174099883</v>
      </c>
      <c r="F11" s="200">
        <v>19235</v>
      </c>
      <c r="G11" s="214">
        <f t="shared" si="2"/>
        <v>0.46699361480006796</v>
      </c>
      <c r="H11" s="362">
        <v>11835</v>
      </c>
      <c r="I11" s="203">
        <f t="shared" si="0"/>
        <v>0.28733399694093081</v>
      </c>
      <c r="J11" s="200"/>
      <c r="K11" s="203">
        <f t="shared" si="1"/>
        <v>0</v>
      </c>
      <c r="L11" s="43"/>
    </row>
    <row r="12" spans="1:12" ht="36.75" customHeight="1" x14ac:dyDescent="0.2">
      <c r="A12" s="519" t="s">
        <v>196</v>
      </c>
      <c r="B12" s="520"/>
      <c r="C12" s="349">
        <f>SUM(C6:C11)</f>
        <v>7715267</v>
      </c>
      <c r="D12" s="202">
        <f>SUM(D6:D11)</f>
        <v>4336618</v>
      </c>
      <c r="E12" s="204">
        <f>D12/C12</f>
        <v>0.56208268618571466</v>
      </c>
      <c r="F12" s="202">
        <f>SUM(F6:F11)</f>
        <v>2581627</v>
      </c>
      <c r="G12" s="360">
        <f>F12/C12</f>
        <v>0.33461278786592868</v>
      </c>
      <c r="H12" s="209">
        <f>SUM(H6:H11)</f>
        <v>543608</v>
      </c>
      <c r="I12" s="204">
        <f>H12/C12</f>
        <v>7.0458741090878643E-2</v>
      </c>
      <c r="J12" s="82">
        <f>SUM(J6:J11)</f>
        <v>1211383</v>
      </c>
      <c r="K12" s="204">
        <f>J12/C12</f>
        <v>0.15701115722890729</v>
      </c>
      <c r="L12" s="43"/>
    </row>
    <row r="13" spans="1:12" ht="36.75" customHeight="1" x14ac:dyDescent="0.2">
      <c r="A13" s="573" t="s">
        <v>194</v>
      </c>
      <c r="B13" s="566"/>
      <c r="C13" s="566"/>
      <c r="D13" s="566"/>
      <c r="E13" s="566"/>
      <c r="F13" s="566"/>
      <c r="G13" s="566"/>
      <c r="H13" s="566"/>
      <c r="I13" s="566"/>
      <c r="J13" s="566"/>
      <c r="K13" s="567"/>
      <c r="L13" s="43"/>
    </row>
    <row r="14" spans="1:12" ht="18.75" customHeight="1" x14ac:dyDescent="0.2">
      <c r="A14" s="341">
        <v>1</v>
      </c>
      <c r="B14" s="258" t="s">
        <v>21</v>
      </c>
      <c r="C14" s="366">
        <v>1488950</v>
      </c>
      <c r="D14" s="365">
        <v>762347</v>
      </c>
      <c r="E14" s="348">
        <f>D14/C14</f>
        <v>0.51200308942543404</v>
      </c>
      <c r="F14" s="227">
        <v>359345</v>
      </c>
      <c r="G14" s="334">
        <f>F14/C14</f>
        <v>0.24134121360690419</v>
      </c>
      <c r="H14" s="365">
        <v>151825</v>
      </c>
      <c r="I14" s="175">
        <f>H14/C14</f>
        <v>0.10196782967863259</v>
      </c>
      <c r="J14" s="227">
        <v>251177</v>
      </c>
      <c r="K14" s="203">
        <f>J14/C14</f>
        <v>0.16869404613989725</v>
      </c>
      <c r="L14" s="43"/>
    </row>
    <row r="15" spans="1:12" ht="18" customHeight="1" x14ac:dyDescent="0.2">
      <c r="A15" s="341">
        <v>2</v>
      </c>
      <c r="B15" s="258" t="s">
        <v>22</v>
      </c>
      <c r="C15" s="366">
        <v>4878744</v>
      </c>
      <c r="D15" s="365">
        <v>1149894</v>
      </c>
      <c r="E15" s="348">
        <f t="shared" ref="E15:E24" si="3">D15/C15</f>
        <v>0.23569467879437822</v>
      </c>
      <c r="F15" s="227">
        <v>578623</v>
      </c>
      <c r="G15" s="334">
        <f t="shared" ref="G15:G25" si="4">F15/C15</f>
        <v>0.11860081201227202</v>
      </c>
      <c r="H15" s="365">
        <v>246635</v>
      </c>
      <c r="I15" s="175">
        <f t="shared" ref="I15:I25" si="5">H15/C15</f>
        <v>5.0552970190688426E-2</v>
      </c>
      <c r="J15" s="227">
        <v>324636</v>
      </c>
      <c r="K15" s="203">
        <f t="shared" ref="K15:K26" si="6">J15/C15</f>
        <v>6.6540896591417792E-2</v>
      </c>
      <c r="L15" s="43"/>
    </row>
    <row r="16" spans="1:12" ht="18" customHeight="1" x14ac:dyDescent="0.2">
      <c r="A16" s="341">
        <v>3</v>
      </c>
      <c r="B16" s="258" t="s">
        <v>23</v>
      </c>
      <c r="C16" s="366">
        <v>373994</v>
      </c>
      <c r="D16" s="365">
        <v>214038</v>
      </c>
      <c r="E16" s="348">
        <f>D16/C16</f>
        <v>0.57230329898340615</v>
      </c>
      <c r="F16" s="227">
        <v>76192</v>
      </c>
      <c r="G16" s="334">
        <f>F16/C16</f>
        <v>0.20372519345230136</v>
      </c>
      <c r="H16" s="365">
        <v>68259</v>
      </c>
      <c r="I16" s="175">
        <f>H16/C16</f>
        <v>0.18251362321320663</v>
      </c>
      <c r="J16" s="227">
        <v>69587</v>
      </c>
      <c r="K16" s="203">
        <f>J16/C16</f>
        <v>0.18606448231789816</v>
      </c>
      <c r="L16" s="43"/>
    </row>
    <row r="17" spans="1:14" ht="20.25" customHeight="1" x14ac:dyDescent="0.2">
      <c r="A17" s="341">
        <v>4</v>
      </c>
      <c r="B17" s="258" t="s">
        <v>24</v>
      </c>
      <c r="C17" s="366">
        <v>903151</v>
      </c>
      <c r="D17" s="365">
        <v>520514</v>
      </c>
      <c r="E17" s="348">
        <f t="shared" si="3"/>
        <v>0.57633108970703684</v>
      </c>
      <c r="F17" s="227">
        <v>407136</v>
      </c>
      <c r="G17" s="334">
        <f t="shared" si="4"/>
        <v>0.45079504977572965</v>
      </c>
      <c r="H17" s="365">
        <v>31087</v>
      </c>
      <c r="I17" s="175">
        <f t="shared" si="5"/>
        <v>3.4420600763327508E-2</v>
      </c>
      <c r="J17" s="227">
        <v>82291</v>
      </c>
      <c r="K17" s="203">
        <f t="shared" si="6"/>
        <v>9.1115439167979664E-2</v>
      </c>
      <c r="L17" s="43"/>
    </row>
    <row r="18" spans="1:14" ht="18.75" customHeight="1" x14ac:dyDescent="0.2">
      <c r="A18" s="341">
        <v>5</v>
      </c>
      <c r="B18" s="258" t="s">
        <v>25</v>
      </c>
      <c r="C18" s="366">
        <v>1385548</v>
      </c>
      <c r="D18" s="365">
        <v>1004774</v>
      </c>
      <c r="E18" s="348">
        <f t="shared" si="3"/>
        <v>0.7251816609745747</v>
      </c>
      <c r="F18" s="227">
        <v>748515</v>
      </c>
      <c r="G18" s="334">
        <f t="shared" si="4"/>
        <v>0.54023029155251212</v>
      </c>
      <c r="H18" s="365">
        <v>237317</v>
      </c>
      <c r="I18" s="175">
        <f t="shared" si="5"/>
        <v>0.17128024435097161</v>
      </c>
      <c r="J18" s="227">
        <v>18942</v>
      </c>
      <c r="K18" s="203">
        <f t="shared" si="6"/>
        <v>1.3671125071091006E-2</v>
      </c>
      <c r="L18" s="43"/>
      <c r="N18" s="176"/>
    </row>
    <row r="19" spans="1:14" s="17" customFormat="1" ht="18" customHeight="1" x14ac:dyDescent="0.2">
      <c r="A19" s="341">
        <v>6</v>
      </c>
      <c r="B19" s="258" t="s">
        <v>26</v>
      </c>
      <c r="C19" s="366">
        <v>348625</v>
      </c>
      <c r="D19" s="365">
        <v>223947</v>
      </c>
      <c r="E19" s="348">
        <f t="shared" si="3"/>
        <v>0.64237217640731448</v>
      </c>
      <c r="F19" s="227">
        <v>83841</v>
      </c>
      <c r="G19" s="334">
        <f t="shared" si="4"/>
        <v>0.24049049838651845</v>
      </c>
      <c r="H19" s="365">
        <v>46657</v>
      </c>
      <c r="I19" s="175">
        <f t="shared" si="5"/>
        <v>0.13383148081749732</v>
      </c>
      <c r="J19" s="227">
        <v>93449</v>
      </c>
      <c r="K19" s="203">
        <f t="shared" si="6"/>
        <v>0.26805019720329865</v>
      </c>
    </row>
    <row r="20" spans="1:14" ht="15.75" customHeight="1" x14ac:dyDescent="0.2">
      <c r="A20" s="341">
        <v>7</v>
      </c>
      <c r="B20" s="258" t="s">
        <v>27</v>
      </c>
      <c r="C20" s="366">
        <v>630625</v>
      </c>
      <c r="D20" s="365">
        <v>336752</v>
      </c>
      <c r="E20" s="348">
        <f t="shared" si="3"/>
        <v>0.53399722497522295</v>
      </c>
      <c r="F20" s="227">
        <v>158909</v>
      </c>
      <c r="G20" s="334">
        <f t="shared" si="4"/>
        <v>0.25198652130822596</v>
      </c>
      <c r="H20" s="365">
        <v>42243</v>
      </c>
      <c r="I20" s="175">
        <f t="shared" si="5"/>
        <v>6.6985926660059467E-2</v>
      </c>
      <c r="J20" s="227">
        <v>135600</v>
      </c>
      <c r="K20" s="203">
        <f t="shared" si="6"/>
        <v>0.21502477700693756</v>
      </c>
      <c r="L20" s="43"/>
    </row>
    <row r="21" spans="1:14" ht="18.75" customHeight="1" x14ac:dyDescent="0.2">
      <c r="A21" s="341">
        <v>8</v>
      </c>
      <c r="B21" s="258" t="s">
        <v>28</v>
      </c>
      <c r="C21" s="366">
        <v>4234638</v>
      </c>
      <c r="D21" s="365">
        <v>2549138</v>
      </c>
      <c r="E21" s="348">
        <f t="shared" si="3"/>
        <v>0.60197306121562222</v>
      </c>
      <c r="F21" s="227">
        <v>467373</v>
      </c>
      <c r="G21" s="334">
        <f t="shared" si="4"/>
        <v>0.11036905633964461</v>
      </c>
      <c r="H21" s="365">
        <v>156495</v>
      </c>
      <c r="I21" s="175">
        <f t="shared" si="5"/>
        <v>3.6955933423352835E-2</v>
      </c>
      <c r="J21" s="227">
        <v>1925270</v>
      </c>
      <c r="K21" s="203">
        <f t="shared" si="6"/>
        <v>0.45464807145262476</v>
      </c>
    </row>
    <row r="22" spans="1:14" ht="18.75" customHeight="1" x14ac:dyDescent="0.2">
      <c r="A22" s="341">
        <v>9</v>
      </c>
      <c r="B22" s="258" t="s">
        <v>30</v>
      </c>
      <c r="C22" s="366">
        <v>1382955</v>
      </c>
      <c r="D22" s="365">
        <v>233560</v>
      </c>
      <c r="E22" s="348">
        <f>D22/C22</f>
        <v>0.16888474317674834</v>
      </c>
      <c r="F22" s="227">
        <v>88920</v>
      </c>
      <c r="G22" s="334">
        <f t="shared" si="4"/>
        <v>6.4297102942612011E-2</v>
      </c>
      <c r="H22" s="365">
        <v>58250</v>
      </c>
      <c r="I22" s="175">
        <f t="shared" si="5"/>
        <v>4.2119953288429483E-2</v>
      </c>
      <c r="J22" s="227">
        <v>86390</v>
      </c>
      <c r="K22" s="203">
        <f t="shared" si="6"/>
        <v>6.2467686945706841E-2</v>
      </c>
    </row>
    <row r="23" spans="1:14" ht="17.25" customHeight="1" x14ac:dyDescent="0.2">
      <c r="A23" s="341">
        <v>10</v>
      </c>
      <c r="B23" s="258" t="s">
        <v>34</v>
      </c>
      <c r="C23" s="366">
        <v>1970174</v>
      </c>
      <c r="D23" s="365">
        <v>1074094</v>
      </c>
      <c r="E23" s="348">
        <f t="shared" si="3"/>
        <v>0.54517722800118162</v>
      </c>
      <c r="F23" s="227">
        <v>553496</v>
      </c>
      <c r="G23" s="334">
        <f t="shared" si="4"/>
        <v>0.28093762276834433</v>
      </c>
      <c r="H23" s="365">
        <v>167672</v>
      </c>
      <c r="I23" s="175">
        <f t="shared" si="5"/>
        <v>8.5105173451684973E-2</v>
      </c>
      <c r="J23" s="227">
        <v>352926</v>
      </c>
      <c r="K23" s="203">
        <f t="shared" si="6"/>
        <v>0.17913443178115232</v>
      </c>
    </row>
    <row r="24" spans="1:14" ht="18" customHeight="1" x14ac:dyDescent="0.2">
      <c r="A24" s="341">
        <v>11</v>
      </c>
      <c r="B24" s="258" t="s">
        <v>35</v>
      </c>
      <c r="C24" s="366">
        <v>3860073</v>
      </c>
      <c r="D24" s="365">
        <v>2679950</v>
      </c>
      <c r="E24" s="348">
        <f t="shared" si="3"/>
        <v>0.69427443470628669</v>
      </c>
      <c r="F24" s="227">
        <v>425079</v>
      </c>
      <c r="G24" s="334">
        <f t="shared" si="4"/>
        <v>0.11012201064591265</v>
      </c>
      <c r="H24" s="365">
        <v>97416</v>
      </c>
      <c r="I24" s="175">
        <f t="shared" si="5"/>
        <v>2.5236828422674908E-2</v>
      </c>
      <c r="J24" s="227">
        <v>2157455</v>
      </c>
      <c r="K24" s="203">
        <f t="shared" si="6"/>
        <v>0.5589155956376991</v>
      </c>
    </row>
    <row r="25" spans="1:14" ht="26.25" customHeight="1" x14ac:dyDescent="0.2">
      <c r="A25" s="495" t="s">
        <v>138</v>
      </c>
      <c r="B25" s="496"/>
      <c r="C25" s="349">
        <f>SUM(C14:C24)</f>
        <v>21457477</v>
      </c>
      <c r="D25" s="202">
        <f>SUM(D14:D24)</f>
        <v>10749008</v>
      </c>
      <c r="E25" s="208">
        <f>D25/C25</f>
        <v>0.50094463575563897</v>
      </c>
      <c r="F25" s="209">
        <f>SUM(F14:F24)</f>
        <v>3947429</v>
      </c>
      <c r="G25" s="204">
        <f t="shared" si="4"/>
        <v>0.18396519777231965</v>
      </c>
      <c r="H25" s="202">
        <f>SUM(H14:H24)</f>
        <v>1303856</v>
      </c>
      <c r="I25" s="208">
        <f t="shared" si="5"/>
        <v>6.0764646281573555E-2</v>
      </c>
      <c r="J25" s="209">
        <f t="shared" ref="J25" si="7">SUM(J14:J24)</f>
        <v>5497723</v>
      </c>
      <c r="K25" s="204">
        <f t="shared" si="6"/>
        <v>0.25621479170174571</v>
      </c>
    </row>
    <row r="26" spans="1:14" ht="36.75" customHeight="1" x14ac:dyDescent="0.2">
      <c r="A26" s="519" t="s">
        <v>215</v>
      </c>
      <c r="B26" s="520"/>
      <c r="C26" s="411">
        <f>SUM(C12,C25)</f>
        <v>29172744</v>
      </c>
      <c r="D26" s="408">
        <f>SUM(D12,D25)</f>
        <v>15085626</v>
      </c>
      <c r="E26" s="204">
        <f>D26/C26</f>
        <v>0.51711371408873985</v>
      </c>
      <c r="F26" s="413">
        <f>SUM(F12,F25)</f>
        <v>6529056</v>
      </c>
      <c r="G26" s="670">
        <f>F26/C26</f>
        <v>0.22380671492541121</v>
      </c>
      <c r="H26" s="412">
        <f>SUM(H12,H25)</f>
        <v>1847464</v>
      </c>
      <c r="I26" s="671">
        <f>H26/C26</f>
        <v>6.3328427384136368E-2</v>
      </c>
      <c r="J26" s="413">
        <f>SUM(J12,J25)</f>
        <v>6709106</v>
      </c>
      <c r="K26" s="670">
        <f t="shared" si="6"/>
        <v>0.22997857177919226</v>
      </c>
    </row>
    <row r="27" spans="1:14" ht="23.25" customHeight="1" x14ac:dyDescent="0.2">
      <c r="A27" s="513" t="s">
        <v>137</v>
      </c>
      <c r="B27" s="514"/>
      <c r="C27" s="364">
        <v>5099655</v>
      </c>
      <c r="D27" s="357">
        <v>1650029</v>
      </c>
      <c r="E27" s="356">
        <f>D27/C27</f>
        <v>0.32355698571766128</v>
      </c>
      <c r="F27" s="350">
        <v>786111</v>
      </c>
      <c r="G27" s="359">
        <v>0.15414983954796943</v>
      </c>
      <c r="H27" s="357">
        <v>668083</v>
      </c>
      <c r="I27" s="358">
        <v>0.13100552880537997</v>
      </c>
      <c r="J27" s="350">
        <v>195835</v>
      </c>
      <c r="K27" s="359">
        <v>3.8401617364311899E-2</v>
      </c>
    </row>
    <row r="28" spans="1:14" x14ac:dyDescent="0.2">
      <c r="H28" s="337"/>
    </row>
    <row r="29" spans="1:14" ht="12.75" customHeight="1" x14ac:dyDescent="0.2">
      <c r="A29" s="532" t="s">
        <v>197</v>
      </c>
      <c r="B29" s="533"/>
      <c r="C29" s="116">
        <f>SUM(C26:C27)</f>
        <v>34272399</v>
      </c>
      <c r="D29" s="116">
        <f>SUM(D26:D27)</f>
        <v>16735655</v>
      </c>
      <c r="E29" s="177">
        <f>D29/C29</f>
        <v>0.48831291325710813</v>
      </c>
      <c r="F29" s="116">
        <f>SUM(F26:F27)</f>
        <v>7315167</v>
      </c>
      <c r="G29" s="177">
        <f>F29/C29</f>
        <v>0.21344193034167233</v>
      </c>
      <c r="H29" s="116">
        <f>SUM(H26:H27)</f>
        <v>2515547</v>
      </c>
      <c r="I29" s="177">
        <f>H29/C29</f>
        <v>7.3398626107264914E-2</v>
      </c>
      <c r="J29" s="116">
        <f>SUM(J26:J27)</f>
        <v>6904941</v>
      </c>
      <c r="K29" s="177">
        <f>J29/C29</f>
        <v>0.20147235680817091</v>
      </c>
    </row>
    <row r="30" spans="1:14" x14ac:dyDescent="0.2">
      <c r="A30" s="84"/>
    </row>
  </sheetData>
  <mergeCells count="15">
    <mergeCell ref="A2:A4"/>
    <mergeCell ref="B2:B4"/>
    <mergeCell ref="C2:C4"/>
    <mergeCell ref="D2:K2"/>
    <mergeCell ref="D3:E3"/>
    <mergeCell ref="F3:G3"/>
    <mergeCell ref="H3:I3"/>
    <mergeCell ref="J3:K3"/>
    <mergeCell ref="A27:B27"/>
    <mergeCell ref="A29:B29"/>
    <mergeCell ref="A13:K13"/>
    <mergeCell ref="A5:K5"/>
    <mergeCell ref="A12:B12"/>
    <mergeCell ref="A25:B25"/>
    <mergeCell ref="A26:B26"/>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L24"/>
  <sheetViews>
    <sheetView zoomScaleNormal="100" workbookViewId="0">
      <selection activeCell="N18" sqref="N18"/>
    </sheetView>
  </sheetViews>
  <sheetFormatPr defaultRowHeight="12.75" x14ac:dyDescent="0.2"/>
  <cols>
    <col min="1" max="1" width="4.7109375" style="8" customWidth="1"/>
    <col min="2" max="5" width="11.5703125" style="8" customWidth="1"/>
    <col min="6" max="6" width="13" style="8" customWidth="1"/>
    <col min="7" max="7" width="10.7109375" style="8" customWidth="1"/>
    <col min="8" max="8" width="12" style="8" customWidth="1"/>
    <col min="9" max="9" width="11" style="8" customWidth="1"/>
    <col min="10" max="10" width="11.140625" style="8" customWidth="1"/>
    <col min="11" max="11" width="10.5703125" style="8" customWidth="1"/>
    <col min="12" max="12" width="9.85546875" style="8" bestFit="1" customWidth="1"/>
    <col min="13" max="16384" width="9.140625" style="8"/>
  </cols>
  <sheetData>
    <row r="1" spans="1:12" ht="20.25" customHeight="1" x14ac:dyDescent="0.25">
      <c r="A1" s="9" t="s">
        <v>218</v>
      </c>
    </row>
    <row r="2" spans="1:12" ht="49.5" customHeight="1" x14ac:dyDescent="0.2">
      <c r="A2" s="368" t="s">
        <v>0</v>
      </c>
      <c r="B2" s="369" t="s">
        <v>1</v>
      </c>
      <c r="C2" s="371" t="s">
        <v>202</v>
      </c>
      <c r="D2" s="370" t="s">
        <v>203</v>
      </c>
      <c r="E2" s="371" t="s">
        <v>204</v>
      </c>
      <c r="F2" s="372" t="s">
        <v>52</v>
      </c>
      <c r="G2" s="374" t="s">
        <v>53</v>
      </c>
      <c r="H2" s="373" t="s">
        <v>113</v>
      </c>
      <c r="I2" s="376" t="s">
        <v>181</v>
      </c>
      <c r="J2" s="375" t="s">
        <v>20</v>
      </c>
    </row>
    <row r="3" spans="1:12" ht="22.5" customHeight="1" x14ac:dyDescent="0.2">
      <c r="A3" s="573" t="s">
        <v>41</v>
      </c>
      <c r="B3" s="566"/>
      <c r="C3" s="583"/>
      <c r="D3" s="583"/>
      <c r="E3" s="583"/>
      <c r="F3" s="583"/>
      <c r="G3" s="583"/>
      <c r="H3" s="583"/>
      <c r="I3" s="583"/>
      <c r="J3" s="584"/>
    </row>
    <row r="4" spans="1:12" x14ac:dyDescent="0.2">
      <c r="A4" s="249">
        <v>1</v>
      </c>
      <c r="B4" s="258" t="s">
        <v>3</v>
      </c>
      <c r="C4" s="377">
        <v>0.20526750040014183</v>
      </c>
      <c r="D4" s="214">
        <v>6.6042530498750446E-2</v>
      </c>
      <c r="E4" s="377">
        <v>8.9983932346218515E-2</v>
      </c>
      <c r="F4" s="214">
        <v>9.128393061494984E-2</v>
      </c>
      <c r="G4" s="377">
        <v>0.19983960298418571</v>
      </c>
      <c r="H4" s="214">
        <v>0.24109628793788876</v>
      </c>
      <c r="I4" s="377">
        <v>2.0977872033038306E-2</v>
      </c>
      <c r="J4" s="334">
        <v>8.5508343184826613E-2</v>
      </c>
      <c r="K4" s="43"/>
    </row>
    <row r="5" spans="1:12" ht="16.5" customHeight="1" x14ac:dyDescent="0.2">
      <c r="A5" s="249">
        <v>2</v>
      </c>
      <c r="B5" s="258" t="s">
        <v>4</v>
      </c>
      <c r="C5" s="377">
        <v>0.25874089211825846</v>
      </c>
      <c r="D5" s="214">
        <v>1.7567516660196566E-2</v>
      </c>
      <c r="E5" s="377">
        <v>0.14598780585616306</v>
      </c>
      <c r="F5" s="214">
        <v>0.10715612435469968</v>
      </c>
      <c r="G5" s="377">
        <v>0.24060581352145438</v>
      </c>
      <c r="H5" s="214">
        <v>0.15805747741946263</v>
      </c>
      <c r="I5" s="377">
        <v>4.5141439823182743E-2</v>
      </c>
      <c r="J5" s="334">
        <v>2.6742930246582468E-2</v>
      </c>
      <c r="K5" s="43"/>
    </row>
    <row r="6" spans="1:12" ht="16.5" customHeight="1" x14ac:dyDescent="0.2">
      <c r="A6" s="249">
        <v>3</v>
      </c>
      <c r="B6" s="258" t="s">
        <v>5</v>
      </c>
      <c r="C6" s="377">
        <v>0.22552996966744498</v>
      </c>
      <c r="D6" s="214">
        <v>3.0472322054399689E-2</v>
      </c>
      <c r="E6" s="377">
        <v>9.2969475629024453E-2</v>
      </c>
      <c r="F6" s="214">
        <v>8.5745399236639805E-2</v>
      </c>
      <c r="G6" s="377">
        <v>0.22160357821947507</v>
      </c>
      <c r="H6" s="214">
        <v>0.24717620707807131</v>
      </c>
      <c r="I6" s="377">
        <v>3.5891196699836848E-2</v>
      </c>
      <c r="J6" s="334">
        <v>6.0611851415107831E-2</v>
      </c>
      <c r="K6" s="43"/>
    </row>
    <row r="7" spans="1:12" ht="16.5" customHeight="1" x14ac:dyDescent="0.2">
      <c r="A7" s="249">
        <v>4</v>
      </c>
      <c r="B7" s="258" t="s">
        <v>6</v>
      </c>
      <c r="C7" s="377">
        <v>0.28117323444181241</v>
      </c>
      <c r="D7" s="214">
        <v>4.3243856082786733E-2</v>
      </c>
      <c r="E7" s="377">
        <v>0.12809870870811671</v>
      </c>
      <c r="F7" s="214">
        <v>0.10971690203323328</v>
      </c>
      <c r="G7" s="377">
        <v>0.15521423962579084</v>
      </c>
      <c r="H7" s="214">
        <v>6.661947272043775E-2</v>
      </c>
      <c r="I7" s="377">
        <v>8.588631300041201E-2</v>
      </c>
      <c r="J7" s="334">
        <v>0.13004727338741023</v>
      </c>
      <c r="K7" s="43"/>
      <c r="L7" s="176"/>
    </row>
    <row r="8" spans="1:12" ht="16.5" customHeight="1" x14ac:dyDescent="0.2">
      <c r="A8" s="249">
        <v>5</v>
      </c>
      <c r="B8" s="258" t="s">
        <v>7</v>
      </c>
      <c r="C8" s="377">
        <v>0.2482492239183105</v>
      </c>
      <c r="D8" s="214">
        <v>6.9930040463142634E-2</v>
      </c>
      <c r="E8" s="377">
        <v>8.9067107671506843E-2</v>
      </c>
      <c r="F8" s="214">
        <v>0.10383898215732651</v>
      </c>
      <c r="G8" s="377">
        <v>0.3486650191006026</v>
      </c>
      <c r="H8" s="214">
        <v>9.050219754521413E-2</v>
      </c>
      <c r="I8" s="377">
        <v>1.7794899185082303E-2</v>
      </c>
      <c r="J8" s="334">
        <v>3.1952529958814493E-2</v>
      </c>
      <c r="K8" s="43"/>
    </row>
    <row r="9" spans="1:12" x14ac:dyDescent="0.2">
      <c r="A9" s="249">
        <v>6</v>
      </c>
      <c r="B9" s="258" t="s">
        <v>8</v>
      </c>
      <c r="C9" s="377">
        <v>0.24239810958275668</v>
      </c>
      <c r="D9" s="214">
        <v>3.6502765611106186E-2</v>
      </c>
      <c r="E9" s="377">
        <v>0.15410767943556064</v>
      </c>
      <c r="F9" s="214">
        <v>0.10488522212196297</v>
      </c>
      <c r="G9" s="377">
        <v>0.19145519852550755</v>
      </c>
      <c r="H9" s="214">
        <v>0.20249794954098413</v>
      </c>
      <c r="I9" s="377">
        <v>6.6457753979803566E-2</v>
      </c>
      <c r="J9" s="334">
        <v>1.6953212023182707E-3</v>
      </c>
      <c r="K9" s="43"/>
    </row>
    <row r="10" spans="1:12" ht="16.5" customHeight="1" x14ac:dyDescent="0.2">
      <c r="A10" s="249">
        <v>7</v>
      </c>
      <c r="B10" s="258" t="s">
        <v>37</v>
      </c>
      <c r="C10" s="377">
        <v>0.19374376272684354</v>
      </c>
      <c r="D10" s="214">
        <v>2.7071519436978365E-2</v>
      </c>
      <c r="E10" s="377">
        <v>0.19014716456773362</v>
      </c>
      <c r="F10" s="214">
        <v>9.2765507887539872E-2</v>
      </c>
      <c r="G10" s="377">
        <v>0.1583696947154983</v>
      </c>
      <c r="H10" s="214">
        <v>9.9955034427912939E-2</v>
      </c>
      <c r="I10" s="377">
        <v>6.4155919794198865E-2</v>
      </c>
      <c r="J10" s="334">
        <v>0.17379139644329447</v>
      </c>
      <c r="K10" s="43"/>
    </row>
    <row r="11" spans="1:12" ht="16.5" customHeight="1" x14ac:dyDescent="0.2">
      <c r="A11" s="249">
        <v>8</v>
      </c>
      <c r="B11" s="363" t="s">
        <v>95</v>
      </c>
      <c r="C11" s="377">
        <v>0.37549378447568521</v>
      </c>
      <c r="D11" s="214">
        <v>2.9889026967116917E-2</v>
      </c>
      <c r="E11" s="377">
        <v>0.14317187469283107</v>
      </c>
      <c r="F11" s="214">
        <v>0.13722537070695948</v>
      </c>
      <c r="G11" s="377">
        <v>0.18699918940806176</v>
      </c>
      <c r="H11" s="214">
        <v>1.7311396136299308E-2</v>
      </c>
      <c r="I11" s="377">
        <v>0.10523533218905058</v>
      </c>
      <c r="J11" s="334">
        <v>4.6740254239956971E-3</v>
      </c>
      <c r="K11" s="43"/>
    </row>
    <row r="12" spans="1:12" ht="14.25" customHeight="1" x14ac:dyDescent="0.2">
      <c r="A12" s="249">
        <v>9</v>
      </c>
      <c r="B12" s="258" t="s">
        <v>42</v>
      </c>
      <c r="C12" s="377">
        <v>0.40771257204169492</v>
      </c>
      <c r="D12" s="214">
        <v>3.445459907479817E-2</v>
      </c>
      <c r="E12" s="377">
        <v>0.13207577944330956</v>
      </c>
      <c r="F12" s="214">
        <v>0.13155494565078435</v>
      </c>
      <c r="G12" s="377">
        <v>0.14805367299131841</v>
      </c>
      <c r="H12" s="214">
        <v>6.215687346317663E-2</v>
      </c>
      <c r="I12" s="377">
        <v>8.3991557334917949E-2</v>
      </c>
      <c r="J12" s="334">
        <v>0</v>
      </c>
      <c r="K12" s="43"/>
    </row>
    <row r="13" spans="1:12" ht="16.5" customHeight="1" x14ac:dyDescent="0.2">
      <c r="A13" s="249">
        <v>10</v>
      </c>
      <c r="B13" s="258" t="s">
        <v>9</v>
      </c>
      <c r="C13" s="377">
        <v>0.37920186960792823</v>
      </c>
      <c r="D13" s="214">
        <v>7.9286960415479613E-2</v>
      </c>
      <c r="E13" s="377">
        <v>0.12522907854139387</v>
      </c>
      <c r="F13" s="214">
        <v>0.13529123948314095</v>
      </c>
      <c r="G13" s="377">
        <v>0.2232885301616411</v>
      </c>
      <c r="H13" s="214">
        <v>6.6695344721539864E-3</v>
      </c>
      <c r="I13" s="377">
        <v>5.0648212086793883E-2</v>
      </c>
      <c r="J13" s="334">
        <v>3.845752314683793E-4</v>
      </c>
      <c r="K13" s="43"/>
    </row>
    <row r="14" spans="1:12" ht="16.5" customHeight="1" x14ac:dyDescent="0.2">
      <c r="A14" s="249">
        <v>11</v>
      </c>
      <c r="B14" s="258" t="s">
        <v>10</v>
      </c>
      <c r="C14" s="377">
        <v>0.3939402752410977</v>
      </c>
      <c r="D14" s="214">
        <v>8.4103256127778872E-2</v>
      </c>
      <c r="E14" s="377">
        <v>9.7011435418387415E-2</v>
      </c>
      <c r="F14" s="214">
        <v>0.13318888798408582</v>
      </c>
      <c r="G14" s="377">
        <v>0.17922778934633149</v>
      </c>
      <c r="H14" s="214">
        <v>2.0790823745652099E-2</v>
      </c>
      <c r="I14" s="377">
        <v>9.1737532136666633E-2</v>
      </c>
      <c r="J14" s="334">
        <v>0</v>
      </c>
      <c r="K14" s="43"/>
    </row>
    <row r="15" spans="1:12" ht="16.5" customHeight="1" x14ac:dyDescent="0.2">
      <c r="A15" s="249">
        <v>13</v>
      </c>
      <c r="B15" s="258" t="s">
        <v>40</v>
      </c>
      <c r="C15" s="377">
        <v>0.21611256497290385</v>
      </c>
      <c r="D15" s="214">
        <v>0</v>
      </c>
      <c r="E15" s="377">
        <v>0.17094683509351496</v>
      </c>
      <c r="F15" s="214">
        <v>0.10307650353425234</v>
      </c>
      <c r="G15" s="377">
        <v>0.16222718843168252</v>
      </c>
      <c r="H15" s="214">
        <v>0.18274752515270731</v>
      </c>
      <c r="I15" s="377">
        <v>7.0701527010941692E-2</v>
      </c>
      <c r="J15" s="334">
        <v>9.4187855803997314E-2</v>
      </c>
      <c r="K15" s="43"/>
    </row>
    <row r="16" spans="1:12" ht="16.5" customHeight="1" x14ac:dyDescent="0.2">
      <c r="A16" s="249">
        <v>14</v>
      </c>
      <c r="B16" s="258" t="s">
        <v>12</v>
      </c>
      <c r="C16" s="377">
        <v>0.24820453438683285</v>
      </c>
      <c r="D16" s="214">
        <v>3.7986937944661715E-2</v>
      </c>
      <c r="E16" s="377">
        <v>6.3808311063350387E-2</v>
      </c>
      <c r="F16" s="214">
        <v>8.1255601473016983E-2</v>
      </c>
      <c r="G16" s="377">
        <v>0.19008057966597447</v>
      </c>
      <c r="H16" s="214">
        <v>0.34229297197817332</v>
      </c>
      <c r="I16" s="377">
        <v>3.4000893432557182E-2</v>
      </c>
      <c r="J16" s="334">
        <v>2.3701700554330817E-3</v>
      </c>
      <c r="K16" s="43"/>
    </row>
    <row r="17" spans="1:11" ht="16.5" customHeight="1" x14ac:dyDescent="0.2">
      <c r="A17" s="249">
        <v>15</v>
      </c>
      <c r="B17" s="258" t="s">
        <v>13</v>
      </c>
      <c r="C17" s="377">
        <v>0.26720899214104415</v>
      </c>
      <c r="D17" s="214">
        <v>1.3296141705673835E-2</v>
      </c>
      <c r="E17" s="377">
        <v>0.10132246884819202</v>
      </c>
      <c r="F17" s="214">
        <v>8.7593787973568593E-2</v>
      </c>
      <c r="G17" s="377">
        <v>0.22505406177872689</v>
      </c>
      <c r="H17" s="214">
        <v>0.18369028487816103</v>
      </c>
      <c r="I17" s="377">
        <v>6.5577207230526971E-2</v>
      </c>
      <c r="J17" s="334">
        <v>5.6257055444106502E-2</v>
      </c>
      <c r="K17" s="43"/>
    </row>
    <row r="18" spans="1:11" ht="16.5" customHeight="1" x14ac:dyDescent="0.2">
      <c r="A18" s="249">
        <v>16</v>
      </c>
      <c r="B18" s="258" t="s">
        <v>14</v>
      </c>
      <c r="C18" s="377">
        <v>0.31686275226077515</v>
      </c>
      <c r="D18" s="214">
        <v>7.4337348030551212E-2</v>
      </c>
      <c r="E18" s="377">
        <v>7.3408048157548159E-2</v>
      </c>
      <c r="F18" s="214">
        <v>0.12085852032103186</v>
      </c>
      <c r="G18" s="377">
        <v>0.18901621791556211</v>
      </c>
      <c r="H18" s="214">
        <v>7.9338353987977769E-2</v>
      </c>
      <c r="I18" s="377">
        <v>7.829337592947283E-2</v>
      </c>
      <c r="J18" s="334">
        <v>6.7885383397080876E-2</v>
      </c>
      <c r="K18" s="43"/>
    </row>
    <row r="19" spans="1:11" ht="29.25" customHeight="1" x14ac:dyDescent="0.2">
      <c r="A19" s="519" t="s">
        <v>132</v>
      </c>
      <c r="B19" s="520"/>
      <c r="C19" s="378">
        <v>0.24234452119304109</v>
      </c>
      <c r="D19" s="360">
        <v>4.7460864004209291E-2</v>
      </c>
      <c r="E19" s="378">
        <v>0.10866157806880136</v>
      </c>
      <c r="F19" s="360">
        <v>9.9667747749866545E-2</v>
      </c>
      <c r="G19" s="378">
        <v>0.23418419467209528</v>
      </c>
      <c r="H19" s="360">
        <v>0.17555401468876619</v>
      </c>
      <c r="I19" s="378">
        <v>3.6679038344155562E-2</v>
      </c>
      <c r="J19" s="381">
        <v>5.5448041279064678E-2</v>
      </c>
      <c r="K19" s="43"/>
    </row>
    <row r="20" spans="1:11" ht="24.75" customHeight="1" x14ac:dyDescent="0.2">
      <c r="A20" s="513" t="s">
        <v>139</v>
      </c>
      <c r="B20" s="514"/>
      <c r="C20" s="379">
        <v>0.12927466008050398</v>
      </c>
      <c r="D20" s="361">
        <v>5.9791790324862204E-2</v>
      </c>
      <c r="E20" s="379">
        <v>5.7857248883879345E-2</v>
      </c>
      <c r="F20" s="380">
        <v>8.5506020917937325E-2</v>
      </c>
      <c r="G20" s="379">
        <v>0.36460050268791272</v>
      </c>
      <c r="H20" s="361">
        <v>5.3800493297152391E-2</v>
      </c>
      <c r="I20" s="379">
        <v>7.3494615033963869E-3</v>
      </c>
      <c r="J20" s="382">
        <v>0.12306595832163783</v>
      </c>
      <c r="K20" s="43"/>
    </row>
    <row r="21" spans="1:11" ht="30.75" customHeight="1" x14ac:dyDescent="0.2">
      <c r="A21" s="336"/>
      <c r="B21" s="336"/>
      <c r="C21" s="336"/>
      <c r="D21" s="336"/>
      <c r="E21" s="336"/>
      <c r="F21" s="338"/>
      <c r="G21" s="338"/>
      <c r="H21" s="339"/>
      <c r="I21" s="367"/>
      <c r="J21" s="338"/>
      <c r="K21" s="43"/>
    </row>
    <row r="22" spans="1:11" ht="30.75" customHeight="1" x14ac:dyDescent="0.2">
      <c r="A22" s="43"/>
      <c r="B22" s="176"/>
    </row>
    <row r="23" spans="1:11" s="17" customFormat="1" ht="11.25" customHeight="1" x14ac:dyDescent="0.2">
      <c r="A23" s="84"/>
      <c r="B23" s="8"/>
      <c r="C23" s="8"/>
      <c r="D23" s="8"/>
      <c r="E23" s="8"/>
      <c r="F23" s="8"/>
      <c r="G23" s="8"/>
      <c r="H23" s="8"/>
      <c r="I23" s="8"/>
      <c r="J23" s="8"/>
    </row>
    <row r="24" spans="1:11" ht="27.75" customHeight="1" x14ac:dyDescent="0.2"/>
  </sheetData>
  <mergeCells count="3">
    <mergeCell ref="A3:J3"/>
    <mergeCell ref="A19:B19"/>
    <mergeCell ref="A20:B20"/>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K29"/>
  <sheetViews>
    <sheetView tabSelected="1" zoomScaleNormal="100" workbookViewId="0">
      <selection activeCell="M18" sqref="M18"/>
    </sheetView>
  </sheetViews>
  <sheetFormatPr defaultRowHeight="12.75" x14ac:dyDescent="0.2"/>
  <cols>
    <col min="1" max="1" width="4.7109375" style="8" customWidth="1"/>
    <col min="2" max="2" width="11.5703125" style="8" customWidth="1"/>
    <col min="3" max="3" width="13.28515625" style="8" customWidth="1"/>
    <col min="4" max="4" width="13.7109375" style="8" customWidth="1"/>
    <col min="5" max="6" width="13.140625" style="8" customWidth="1"/>
    <col min="7" max="7" width="13.28515625" style="8" customWidth="1"/>
    <col min="8" max="8" width="10.5703125" style="8" customWidth="1"/>
    <col min="9" max="9" width="9.85546875" style="8" bestFit="1" customWidth="1"/>
    <col min="10" max="16384" width="9.140625" style="8"/>
  </cols>
  <sheetData>
    <row r="1" spans="1:11" ht="20.25" customHeight="1" x14ac:dyDescent="0.25">
      <c r="A1" s="9" t="s">
        <v>219</v>
      </c>
    </row>
    <row r="2" spans="1:11" ht="55.5" customHeight="1" x14ac:dyDescent="0.2">
      <c r="A2" s="368" t="s">
        <v>0</v>
      </c>
      <c r="B2" s="369" t="s">
        <v>1</v>
      </c>
      <c r="C2" s="371" t="s">
        <v>202</v>
      </c>
      <c r="D2" s="370" t="s">
        <v>203</v>
      </c>
      <c r="E2" s="371" t="s">
        <v>204</v>
      </c>
      <c r="F2" s="372" t="s">
        <v>52</v>
      </c>
      <c r="G2" s="374" t="s">
        <v>53</v>
      </c>
      <c r="H2" s="373" t="s">
        <v>113</v>
      </c>
      <c r="I2" s="376" t="s">
        <v>181</v>
      </c>
      <c r="J2" s="375" t="s">
        <v>20</v>
      </c>
    </row>
    <row r="3" spans="1:11" ht="22.5" customHeight="1" x14ac:dyDescent="0.2">
      <c r="A3" s="573" t="s">
        <v>195</v>
      </c>
      <c r="B3" s="566"/>
      <c r="C3" s="566"/>
      <c r="D3" s="566"/>
      <c r="E3" s="566"/>
      <c r="F3" s="566"/>
      <c r="G3" s="566"/>
      <c r="H3" s="566"/>
      <c r="I3" s="566"/>
      <c r="J3" s="567"/>
      <c r="K3" s="43"/>
    </row>
    <row r="4" spans="1:11" x14ac:dyDescent="0.2">
      <c r="A4" s="249">
        <v>1</v>
      </c>
      <c r="B4" s="258" t="s">
        <v>31</v>
      </c>
      <c r="C4" s="383">
        <v>0.40614536303334403</v>
      </c>
      <c r="D4" s="384">
        <v>6.0686792740604123E-2</v>
      </c>
      <c r="E4" s="383">
        <v>0.14003400635218322</v>
      </c>
      <c r="F4" s="214">
        <v>0.15983656332482704</v>
      </c>
      <c r="G4" s="383">
        <v>0.1311309936548779</v>
      </c>
      <c r="H4" s="384">
        <v>4.1688497294885066E-2</v>
      </c>
      <c r="I4" s="383">
        <v>5.895858370886721E-2</v>
      </c>
      <c r="J4" s="385">
        <v>1.5191998904114231E-3</v>
      </c>
      <c r="K4" s="43"/>
    </row>
    <row r="5" spans="1:11" ht="16.5" customHeight="1" x14ac:dyDescent="0.2">
      <c r="A5" s="249">
        <v>2</v>
      </c>
      <c r="B5" s="258" t="s">
        <v>32</v>
      </c>
      <c r="C5" s="383">
        <v>0.26760850146712939</v>
      </c>
      <c r="D5" s="384">
        <v>9.3094901267498004E-2</v>
      </c>
      <c r="E5" s="383">
        <v>0.17312189123440613</v>
      </c>
      <c r="F5" s="214">
        <v>0.14807547507121491</v>
      </c>
      <c r="G5" s="383">
        <v>0.19566856966211019</v>
      </c>
      <c r="H5" s="384">
        <v>3.2566734679562427E-2</v>
      </c>
      <c r="I5" s="383">
        <v>8.9788816544576586E-2</v>
      </c>
      <c r="J5" s="385">
        <v>7.5110073502345477E-5</v>
      </c>
      <c r="K5" s="43"/>
    </row>
    <row r="6" spans="1:11" ht="16.5" customHeight="1" x14ac:dyDescent="0.2">
      <c r="A6" s="249">
        <v>3</v>
      </c>
      <c r="B6" s="258" t="s">
        <v>33</v>
      </c>
      <c r="C6" s="383">
        <v>0.29263969252295563</v>
      </c>
      <c r="D6" s="384">
        <v>5.5366139661358164E-2</v>
      </c>
      <c r="E6" s="383">
        <v>0.11719999231074381</v>
      </c>
      <c r="F6" s="214">
        <v>0.11938793520753127</v>
      </c>
      <c r="G6" s="383">
        <v>0.17323835936903828</v>
      </c>
      <c r="H6" s="384">
        <v>0.17297506059658144</v>
      </c>
      <c r="I6" s="383">
        <v>6.5266639521262243E-2</v>
      </c>
      <c r="J6" s="385">
        <v>3.9261808105291547E-3</v>
      </c>
      <c r="K6" s="43"/>
    </row>
    <row r="7" spans="1:11" ht="16.5" customHeight="1" x14ac:dyDescent="0.2">
      <c r="A7" s="249">
        <v>4</v>
      </c>
      <c r="B7" s="258" t="s">
        <v>213</v>
      </c>
      <c r="C7" s="383">
        <v>0.39445671727500192</v>
      </c>
      <c r="D7" s="384">
        <v>9.8152434415230555E-2</v>
      </c>
      <c r="E7" s="383">
        <v>0.11679450593881294</v>
      </c>
      <c r="F7" s="214">
        <v>0.13602254815214143</v>
      </c>
      <c r="G7" s="383">
        <v>0.11848796123217917</v>
      </c>
      <c r="H7" s="384">
        <v>4.8266405714386167E-2</v>
      </c>
      <c r="I7" s="383">
        <v>8.7819427272247841E-2</v>
      </c>
      <c r="J7" s="385">
        <v>0</v>
      </c>
      <c r="K7" s="43"/>
    </row>
    <row r="8" spans="1:11" ht="16.5" customHeight="1" x14ac:dyDescent="0.2">
      <c r="A8" s="249">
        <v>5</v>
      </c>
      <c r="B8" s="258" t="s">
        <v>210</v>
      </c>
      <c r="C8" s="383">
        <v>0.21485142970437288</v>
      </c>
      <c r="D8" s="384">
        <v>4.7087241252491557E-2</v>
      </c>
      <c r="E8" s="383">
        <v>0.35566819174520342</v>
      </c>
      <c r="F8" s="384">
        <v>0.13200228232064184</v>
      </c>
      <c r="G8" s="383">
        <v>0.19465410280431825</v>
      </c>
      <c r="H8" s="384">
        <v>3.4218161400025121E-2</v>
      </c>
      <c r="I8" s="383">
        <v>2.1518590772946933E-2</v>
      </c>
      <c r="J8" s="385">
        <v>0</v>
      </c>
      <c r="K8" s="43"/>
    </row>
    <row r="9" spans="1:11" ht="16.5" customHeight="1" x14ac:dyDescent="0.2">
      <c r="A9" s="249">
        <v>6</v>
      </c>
      <c r="B9" s="258" t="s">
        <v>39</v>
      </c>
      <c r="C9" s="383">
        <v>0.46699361480006796</v>
      </c>
      <c r="D9" s="384">
        <v>0.28733399694093081</v>
      </c>
      <c r="E9" s="383">
        <v>0</v>
      </c>
      <c r="F9" s="214">
        <v>0.17405132438272355</v>
      </c>
      <c r="G9" s="383">
        <v>1.8427249993930417E-2</v>
      </c>
      <c r="H9" s="384">
        <v>0</v>
      </c>
      <c r="I9" s="383">
        <v>5.319381388234723E-2</v>
      </c>
      <c r="J9" s="385">
        <v>0</v>
      </c>
      <c r="K9" s="43"/>
    </row>
    <row r="10" spans="1:11" ht="27.75" customHeight="1" x14ac:dyDescent="0.2">
      <c r="A10" s="519" t="s">
        <v>196</v>
      </c>
      <c r="B10" s="520"/>
      <c r="C10" s="378">
        <v>0.33461278786592868</v>
      </c>
      <c r="D10" s="360">
        <v>7.0458741090878643E-2</v>
      </c>
      <c r="E10" s="378">
        <v>0.15701115722890729</v>
      </c>
      <c r="F10" s="360">
        <v>0.14343923547947207</v>
      </c>
      <c r="G10" s="378">
        <v>0.15741580945934858</v>
      </c>
      <c r="H10" s="360">
        <v>6.6754397482290631E-2</v>
      </c>
      <c r="I10" s="378">
        <v>6.8860870271890778E-2</v>
      </c>
      <c r="J10" s="381">
        <v>1.4470011212832944E-3</v>
      </c>
      <c r="K10" s="43"/>
    </row>
    <row r="11" spans="1:11" ht="16.5" customHeight="1" x14ac:dyDescent="0.2">
      <c r="A11" s="573" t="s">
        <v>194</v>
      </c>
      <c r="B11" s="566"/>
      <c r="C11" s="566"/>
      <c r="D11" s="566"/>
      <c r="E11" s="566"/>
      <c r="F11" s="566"/>
      <c r="G11" s="566"/>
      <c r="H11" s="566"/>
      <c r="I11" s="566"/>
      <c r="J11" s="567"/>
      <c r="K11" s="43"/>
    </row>
    <row r="12" spans="1:11" ht="16.5" customHeight="1" x14ac:dyDescent="0.2">
      <c r="A12" s="341">
        <v>1</v>
      </c>
      <c r="B12" s="258" t="s">
        <v>21</v>
      </c>
      <c r="C12" s="383">
        <v>0.24134121360690419</v>
      </c>
      <c r="D12" s="384">
        <v>0.10196782967863259</v>
      </c>
      <c r="E12" s="383">
        <v>0.16869404613989725</v>
      </c>
      <c r="F12" s="384">
        <v>0.12262668323315087</v>
      </c>
      <c r="G12" s="383">
        <v>0.14857114073676081</v>
      </c>
      <c r="H12" s="384">
        <v>6.4909499983209648E-2</v>
      </c>
      <c r="I12" s="383">
        <v>0.15188958662144464</v>
      </c>
      <c r="J12" s="385">
        <v>0</v>
      </c>
      <c r="K12" s="43"/>
    </row>
    <row r="13" spans="1:11" ht="14.25" customHeight="1" x14ac:dyDescent="0.2">
      <c r="A13" s="341">
        <v>2</v>
      </c>
      <c r="B13" s="258" t="s">
        <v>22</v>
      </c>
      <c r="C13" s="383">
        <v>0.11860081201227202</v>
      </c>
      <c r="D13" s="384">
        <v>5.0552970190688426E-2</v>
      </c>
      <c r="E13" s="383">
        <v>6.6540896591417792E-2</v>
      </c>
      <c r="F13" s="384">
        <v>5.5937757750765364E-2</v>
      </c>
      <c r="G13" s="383">
        <v>4.8421683941604642E-2</v>
      </c>
      <c r="H13" s="384">
        <v>2.0347655052201961E-2</v>
      </c>
      <c r="I13" s="383">
        <v>0.63959822446104986</v>
      </c>
      <c r="J13" s="385">
        <v>0</v>
      </c>
      <c r="K13" s="43"/>
    </row>
    <row r="14" spans="1:11" ht="16.5" customHeight="1" x14ac:dyDescent="0.2">
      <c r="A14" s="341">
        <v>3</v>
      </c>
      <c r="B14" s="258" t="s">
        <v>23</v>
      </c>
      <c r="C14" s="383">
        <v>0.20372519345230136</v>
      </c>
      <c r="D14" s="384">
        <v>0.18251362321320663</v>
      </c>
      <c r="E14" s="383">
        <v>0.18606448231789816</v>
      </c>
      <c r="F14" s="384">
        <v>0.14094076375556827</v>
      </c>
      <c r="G14" s="383">
        <v>0.24081402375439179</v>
      </c>
      <c r="H14" s="384">
        <v>4.1134349748926456E-2</v>
      </c>
      <c r="I14" s="383">
        <v>4.807563757707343E-3</v>
      </c>
      <c r="J14" s="385">
        <v>0</v>
      </c>
      <c r="K14" s="43"/>
    </row>
    <row r="15" spans="1:11" ht="16.5" customHeight="1" x14ac:dyDescent="0.2">
      <c r="A15" s="341">
        <v>4</v>
      </c>
      <c r="B15" s="258" t="s">
        <v>24</v>
      </c>
      <c r="C15" s="383">
        <v>0.45079504977572965</v>
      </c>
      <c r="D15" s="384">
        <v>3.4420600763327508E-2</v>
      </c>
      <c r="E15" s="383">
        <v>9.1115439167979664E-2</v>
      </c>
      <c r="F15" s="384">
        <v>0.1441364733029139</v>
      </c>
      <c r="G15" s="383">
        <v>0.19140874560289475</v>
      </c>
      <c r="H15" s="384">
        <v>6.8585430343320222E-2</v>
      </c>
      <c r="I15" s="383">
        <v>1.9538261043834309E-2</v>
      </c>
      <c r="J15" s="385">
        <v>0</v>
      </c>
      <c r="K15" s="43"/>
    </row>
    <row r="16" spans="1:11" ht="16.5" customHeight="1" x14ac:dyDescent="0.2">
      <c r="A16" s="341">
        <v>5</v>
      </c>
      <c r="B16" s="258" t="s">
        <v>25</v>
      </c>
      <c r="C16" s="383">
        <v>0.54023029155251212</v>
      </c>
      <c r="D16" s="384">
        <v>0.17128024435097161</v>
      </c>
      <c r="E16" s="383">
        <v>1.3671125071091006E-2</v>
      </c>
      <c r="F16" s="384">
        <v>0.20760016975232903</v>
      </c>
      <c r="G16" s="383">
        <v>3.9500616362623309E-2</v>
      </c>
      <c r="H16" s="384">
        <v>0</v>
      </c>
      <c r="I16" s="383">
        <v>0</v>
      </c>
      <c r="J16" s="385">
        <v>2.7717552910472967E-2</v>
      </c>
      <c r="K16" s="43"/>
    </row>
    <row r="17" spans="1:11" ht="16.5" customHeight="1" x14ac:dyDescent="0.2">
      <c r="A17" s="341">
        <v>6</v>
      </c>
      <c r="B17" s="258" t="s">
        <v>26</v>
      </c>
      <c r="C17" s="383">
        <v>0.24049049838651845</v>
      </c>
      <c r="D17" s="384">
        <v>0.13383148081749732</v>
      </c>
      <c r="E17" s="383">
        <v>0.26805019720329865</v>
      </c>
      <c r="F17" s="384">
        <v>0.15474793832915024</v>
      </c>
      <c r="G17" s="383">
        <v>0.14253137325206167</v>
      </c>
      <c r="H17" s="384">
        <v>5.3211903908210831E-2</v>
      </c>
      <c r="I17" s="383">
        <v>7.1366081032628184E-3</v>
      </c>
      <c r="J17" s="385">
        <v>0</v>
      </c>
      <c r="K17" s="43"/>
    </row>
    <row r="18" spans="1:11" ht="16.5" customHeight="1" x14ac:dyDescent="0.2">
      <c r="A18" s="341">
        <v>7</v>
      </c>
      <c r="B18" s="258" t="s">
        <v>27</v>
      </c>
      <c r="C18" s="383">
        <v>0.25198652130822596</v>
      </c>
      <c r="D18" s="384">
        <v>6.6985926660059467E-2</v>
      </c>
      <c r="E18" s="383">
        <v>0.21502477700693756</v>
      </c>
      <c r="F18" s="384">
        <v>0.12461288404360753</v>
      </c>
      <c r="G18" s="383">
        <v>0.33274449950445983</v>
      </c>
      <c r="H18" s="384">
        <v>0</v>
      </c>
      <c r="I18" s="383">
        <v>4.1593657086223985E-3</v>
      </c>
      <c r="J18" s="385">
        <v>4.4860257680872147E-3</v>
      </c>
      <c r="K18" s="43"/>
    </row>
    <row r="19" spans="1:11" ht="16.5" customHeight="1" x14ac:dyDescent="0.2">
      <c r="A19" s="341">
        <v>8</v>
      </c>
      <c r="B19" s="258" t="s">
        <v>28</v>
      </c>
      <c r="C19" s="383">
        <v>0.11036905633964461</v>
      </c>
      <c r="D19" s="384">
        <v>3.6955933423352835E-2</v>
      </c>
      <c r="E19" s="383">
        <v>0.45464807145262476</v>
      </c>
      <c r="F19" s="384">
        <v>0.17736581025343842</v>
      </c>
      <c r="G19" s="383">
        <v>0.14280465059823294</v>
      </c>
      <c r="H19" s="384">
        <v>1.6435879525003082E-3</v>
      </c>
      <c r="I19" s="383">
        <v>6.6557519202349757E-2</v>
      </c>
      <c r="J19" s="385">
        <v>9.6553707778563366E-3</v>
      </c>
      <c r="K19" s="43"/>
    </row>
    <row r="20" spans="1:11" ht="16.5" customHeight="1" x14ac:dyDescent="0.2">
      <c r="A20" s="341">
        <v>10</v>
      </c>
      <c r="B20" s="258" t="s">
        <v>30</v>
      </c>
      <c r="C20" s="383">
        <v>6.4297102942612011E-2</v>
      </c>
      <c r="D20" s="384">
        <v>4.2119953288429483E-2</v>
      </c>
      <c r="E20" s="383">
        <v>6.2467686945706841E-2</v>
      </c>
      <c r="F20" s="384">
        <v>4.8756467130166924E-2</v>
      </c>
      <c r="G20" s="383">
        <v>2.7413039469830907E-2</v>
      </c>
      <c r="H20" s="384">
        <v>1.1560029068190938E-2</v>
      </c>
      <c r="I20" s="383">
        <v>4.8302367032911414E-3</v>
      </c>
      <c r="J20" s="385">
        <v>0.73855548445177177</v>
      </c>
      <c r="K20" s="43"/>
    </row>
    <row r="21" spans="1:11" ht="16.5" customHeight="1" x14ac:dyDescent="0.2">
      <c r="A21" s="341">
        <v>11</v>
      </c>
      <c r="B21" s="258" t="s">
        <v>34</v>
      </c>
      <c r="C21" s="383">
        <v>0.28093762276834433</v>
      </c>
      <c r="D21" s="384">
        <v>8.5105173451684973E-2</v>
      </c>
      <c r="E21" s="383">
        <v>0.17913443178115232</v>
      </c>
      <c r="F21" s="384">
        <v>0.14117890094986535</v>
      </c>
      <c r="G21" s="383">
        <v>0.14960302998618397</v>
      </c>
      <c r="H21" s="384">
        <v>3.9879218789812473E-2</v>
      </c>
      <c r="I21" s="383">
        <v>0.1241616222729566</v>
      </c>
      <c r="J21" s="385">
        <v>0</v>
      </c>
      <c r="K21" s="43"/>
    </row>
    <row r="22" spans="1:11" ht="16.5" customHeight="1" x14ac:dyDescent="0.2">
      <c r="A22" s="341">
        <v>12</v>
      </c>
      <c r="B22" s="258" t="s">
        <v>35</v>
      </c>
      <c r="C22" s="383">
        <v>0.11012201064591265</v>
      </c>
      <c r="D22" s="384">
        <v>2.5236828422674908E-2</v>
      </c>
      <c r="E22" s="383">
        <v>0.5589155956376991</v>
      </c>
      <c r="F22" s="384">
        <v>0.21628036568220341</v>
      </c>
      <c r="G22" s="383">
        <v>6.104884544929591E-2</v>
      </c>
      <c r="H22" s="384">
        <v>1.4911635090838955E-3</v>
      </c>
      <c r="I22" s="383">
        <v>2.2938167231552356E-2</v>
      </c>
      <c r="J22" s="385">
        <v>3.9670234215777788E-3</v>
      </c>
      <c r="K22" s="43"/>
    </row>
    <row r="23" spans="1:11" ht="29.25" customHeight="1" x14ac:dyDescent="0.2">
      <c r="A23" s="519" t="s">
        <v>138</v>
      </c>
      <c r="B23" s="520"/>
      <c r="C23" s="378">
        <v>0.18269719551128247</v>
      </c>
      <c r="D23" s="360">
        <v>0.06</v>
      </c>
      <c r="E23" s="378">
        <v>0.26</v>
      </c>
      <c r="F23" s="360">
        <v>0.14000000000000001</v>
      </c>
      <c r="G23" s="378">
        <v>0.1</v>
      </c>
      <c r="H23" s="360">
        <v>0.19</v>
      </c>
      <c r="I23" s="378">
        <v>0.02</v>
      </c>
      <c r="J23" s="381">
        <v>0.05</v>
      </c>
      <c r="K23" s="43"/>
    </row>
    <row r="24" spans="1:11" ht="35.25" customHeight="1" x14ac:dyDescent="0.2">
      <c r="A24" s="519" t="s">
        <v>215</v>
      </c>
      <c r="B24" s="568"/>
      <c r="C24" s="667">
        <v>0.22</v>
      </c>
      <c r="D24" s="668">
        <v>0.06</v>
      </c>
      <c r="E24" s="667">
        <v>0.23</v>
      </c>
      <c r="F24" s="668">
        <v>0.14000000000000001</v>
      </c>
      <c r="G24" s="667">
        <v>0.12</v>
      </c>
      <c r="H24" s="668">
        <v>0.16</v>
      </c>
      <c r="I24" s="667">
        <v>0.03</v>
      </c>
      <c r="J24" s="669">
        <v>0.04</v>
      </c>
      <c r="K24" s="43"/>
    </row>
    <row r="25" spans="1:11" ht="24.75" customHeight="1" x14ac:dyDescent="0.2">
      <c r="A25" s="513" t="s">
        <v>201</v>
      </c>
      <c r="B25" s="514"/>
      <c r="C25" s="379">
        <v>0.15414983954796943</v>
      </c>
      <c r="D25" s="361">
        <v>0.13100552880537997</v>
      </c>
      <c r="E25" s="379">
        <v>3.8401617364311899E-2</v>
      </c>
      <c r="F25" s="361">
        <v>6.7394951227092811E-2</v>
      </c>
      <c r="G25" s="379">
        <v>0.54501628051309359</v>
      </c>
      <c r="H25" s="361">
        <v>6.2119888502261428E-3</v>
      </c>
      <c r="I25" s="379">
        <v>0</v>
      </c>
      <c r="J25" s="382">
        <v>5.7819793691926219E-2</v>
      </c>
      <c r="K25" s="43"/>
    </row>
    <row r="26" spans="1:11" ht="30.75" customHeight="1" x14ac:dyDescent="0.2">
      <c r="A26" s="336"/>
      <c r="B26" s="336"/>
      <c r="C26" s="338"/>
      <c r="D26" s="338"/>
      <c r="E26" s="338"/>
      <c r="F26" s="367"/>
      <c r="G26" s="338"/>
    </row>
    <row r="27" spans="1:11" ht="30.75" customHeight="1" x14ac:dyDescent="0.2"/>
    <row r="28" spans="1:11" s="17" customFormat="1" ht="11.25" customHeight="1" x14ac:dyDescent="0.2">
      <c r="A28" s="84"/>
      <c r="B28" s="8"/>
      <c r="C28" s="8"/>
      <c r="D28" s="8"/>
      <c r="E28" s="8"/>
      <c r="F28" s="8"/>
      <c r="G28" s="8"/>
    </row>
    <row r="29" spans="1:11" ht="27.75" customHeight="1" x14ac:dyDescent="0.2"/>
  </sheetData>
  <mergeCells count="6">
    <mergeCell ref="A23:B23"/>
    <mergeCell ref="A25:B25"/>
    <mergeCell ref="A3:J3"/>
    <mergeCell ref="A10:B10"/>
    <mergeCell ref="A11:J11"/>
    <mergeCell ref="A24:B24"/>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18"/>
  <sheetViews>
    <sheetView zoomScaleNormal="100" workbookViewId="0">
      <selection activeCell="U12" sqref="U12"/>
    </sheetView>
  </sheetViews>
  <sheetFormatPr defaultRowHeight="15" x14ac:dyDescent="0.25"/>
  <cols>
    <col min="1" max="1" width="16.28515625" style="49" customWidth="1"/>
    <col min="2" max="4" width="6.140625" style="49" customWidth="1"/>
    <col min="5" max="5" width="6.42578125" style="49" customWidth="1"/>
    <col min="6" max="6" width="6.140625" style="49" customWidth="1"/>
    <col min="7" max="7" width="6.28515625" style="49" customWidth="1"/>
    <col min="8" max="19" width="6.42578125" style="49" customWidth="1"/>
    <col min="20" max="16384" width="9.140625" style="49"/>
  </cols>
  <sheetData>
    <row r="1" spans="1:23" ht="23.25" customHeight="1" thickBot="1" x14ac:dyDescent="0.3">
      <c r="A1" s="144" t="s">
        <v>167</v>
      </c>
      <c r="B1" s="140"/>
      <c r="C1" s="140"/>
      <c r="D1" s="140"/>
      <c r="E1" s="140"/>
      <c r="F1" s="140"/>
      <c r="G1" s="140"/>
      <c r="H1" s="140"/>
      <c r="I1" s="140"/>
      <c r="J1" s="140"/>
      <c r="K1" s="140"/>
      <c r="L1" s="140"/>
      <c r="M1" s="140"/>
      <c r="N1" s="140"/>
      <c r="O1" s="140"/>
      <c r="P1" s="140"/>
      <c r="Q1" s="140"/>
      <c r="R1" s="140"/>
    </row>
    <row r="3" spans="1:23" x14ac:dyDescent="0.25">
      <c r="A3" s="21" t="s">
        <v>185</v>
      </c>
    </row>
    <row r="4" spans="1:23" s="25" customFormat="1" x14ac:dyDescent="0.25">
      <c r="A4" s="585" t="s">
        <v>60</v>
      </c>
      <c r="B4" s="587" t="s">
        <v>61</v>
      </c>
      <c r="C4" s="587"/>
      <c r="D4" s="587"/>
      <c r="E4" s="587"/>
      <c r="F4" s="587"/>
      <c r="G4" s="587"/>
      <c r="H4" s="587"/>
      <c r="I4" s="587"/>
      <c r="J4" s="587"/>
      <c r="K4" s="587"/>
      <c r="L4" s="587"/>
      <c r="M4" s="587"/>
      <c r="N4" s="587"/>
      <c r="O4" s="587"/>
      <c r="P4" s="587"/>
      <c r="Q4" s="587"/>
      <c r="R4" s="588"/>
      <c r="S4" s="29"/>
      <c r="V4" s="28"/>
    </row>
    <row r="5" spans="1:23" s="25" customFormat="1" ht="51.75" customHeight="1" x14ac:dyDescent="0.25">
      <c r="A5" s="586"/>
      <c r="B5" s="180" t="s">
        <v>3</v>
      </c>
      <c r="C5" s="180" t="s">
        <v>4</v>
      </c>
      <c r="D5" s="180" t="s">
        <v>6</v>
      </c>
      <c r="E5" s="180" t="s">
        <v>8</v>
      </c>
      <c r="F5" s="180" t="s">
        <v>40</v>
      </c>
      <c r="G5" s="180" t="s">
        <v>9</v>
      </c>
      <c r="H5" s="180" t="s">
        <v>10</v>
      </c>
      <c r="I5" s="180" t="s">
        <v>141</v>
      </c>
      <c r="J5" s="180" t="s">
        <v>13</v>
      </c>
      <c r="K5" s="180" t="s">
        <v>14</v>
      </c>
      <c r="L5" s="180" t="s">
        <v>36</v>
      </c>
      <c r="M5" s="180" t="s">
        <v>7</v>
      </c>
      <c r="N5" s="180" t="s">
        <v>42</v>
      </c>
      <c r="O5" s="181" t="s">
        <v>95</v>
      </c>
      <c r="P5" s="181" t="s">
        <v>37</v>
      </c>
      <c r="Q5" s="180" t="s">
        <v>5</v>
      </c>
      <c r="R5" s="386" t="s">
        <v>50</v>
      </c>
      <c r="S5" s="27"/>
      <c r="V5" s="28"/>
    </row>
    <row r="6" spans="1:23" s="25" customFormat="1" ht="75" x14ac:dyDescent="0.25">
      <c r="A6" s="387" t="s">
        <v>182</v>
      </c>
      <c r="B6" s="388">
        <v>3303</v>
      </c>
      <c r="C6" s="183">
        <v>4336</v>
      </c>
      <c r="D6" s="183">
        <v>997</v>
      </c>
      <c r="E6" s="183">
        <v>574</v>
      </c>
      <c r="F6" s="183">
        <v>711</v>
      </c>
      <c r="G6" s="183">
        <v>379</v>
      </c>
      <c r="H6" s="183">
        <v>228</v>
      </c>
      <c r="I6" s="183">
        <v>448</v>
      </c>
      <c r="J6" s="183">
        <v>470</v>
      </c>
      <c r="K6" s="183">
        <v>41</v>
      </c>
      <c r="L6" s="183">
        <v>22</v>
      </c>
      <c r="M6" s="183">
        <v>2858</v>
      </c>
      <c r="N6" s="183">
        <v>430</v>
      </c>
      <c r="O6" s="183">
        <v>496</v>
      </c>
      <c r="P6" s="183">
        <v>389</v>
      </c>
      <c r="Q6" s="183">
        <v>2008</v>
      </c>
      <c r="R6" s="389">
        <v>17690</v>
      </c>
      <c r="V6" s="26"/>
      <c r="W6" s="172"/>
    </row>
    <row r="7" spans="1:23" s="25" customFormat="1" ht="120" x14ac:dyDescent="0.25">
      <c r="A7" s="387" t="s">
        <v>183</v>
      </c>
      <c r="B7" s="183">
        <v>1244</v>
      </c>
      <c r="C7" s="183">
        <v>1418</v>
      </c>
      <c r="D7" s="183">
        <v>335</v>
      </c>
      <c r="E7" s="388">
        <v>183</v>
      </c>
      <c r="F7" s="388">
        <v>136</v>
      </c>
      <c r="G7" s="183">
        <v>64</v>
      </c>
      <c r="H7" s="388">
        <v>18</v>
      </c>
      <c r="I7" s="183">
        <v>84</v>
      </c>
      <c r="J7" s="388">
        <v>73</v>
      </c>
      <c r="K7" s="183">
        <v>15</v>
      </c>
      <c r="L7" s="183">
        <v>0</v>
      </c>
      <c r="M7" s="183">
        <v>210</v>
      </c>
      <c r="N7" s="183">
        <v>95</v>
      </c>
      <c r="O7" s="183">
        <v>200</v>
      </c>
      <c r="P7" s="183">
        <v>70</v>
      </c>
      <c r="Q7" s="183">
        <v>447</v>
      </c>
      <c r="R7" s="389">
        <v>4592</v>
      </c>
      <c r="S7" s="26"/>
      <c r="V7" s="26"/>
    </row>
    <row r="8" spans="1:23" s="25" customFormat="1" x14ac:dyDescent="0.25">
      <c r="A8" s="387" t="s">
        <v>184</v>
      </c>
      <c r="B8" s="183">
        <v>375</v>
      </c>
      <c r="C8" s="183">
        <v>318</v>
      </c>
      <c r="D8" s="183">
        <v>83</v>
      </c>
      <c r="E8" s="183">
        <v>21</v>
      </c>
      <c r="F8" s="183">
        <v>8</v>
      </c>
      <c r="G8" s="183">
        <v>18</v>
      </c>
      <c r="H8" s="183">
        <v>0</v>
      </c>
      <c r="I8" s="183">
        <v>16</v>
      </c>
      <c r="J8" s="183">
        <v>2</v>
      </c>
      <c r="K8" s="183">
        <v>7</v>
      </c>
      <c r="L8" s="183">
        <v>0</v>
      </c>
      <c r="M8" s="183">
        <v>188</v>
      </c>
      <c r="N8" s="183">
        <v>15</v>
      </c>
      <c r="O8" s="183">
        <v>34</v>
      </c>
      <c r="P8" s="183">
        <v>12</v>
      </c>
      <c r="Q8" s="183">
        <v>156</v>
      </c>
      <c r="R8" s="389">
        <v>1253</v>
      </c>
      <c r="S8" s="26"/>
      <c r="V8" s="26"/>
    </row>
    <row r="9" spans="1:23" s="25" customFormat="1" ht="30" x14ac:dyDescent="0.25">
      <c r="A9" s="390" t="s">
        <v>62</v>
      </c>
      <c r="B9" s="391">
        <v>4922</v>
      </c>
      <c r="C9" s="391">
        <v>6072</v>
      </c>
      <c r="D9" s="391">
        <v>1415</v>
      </c>
      <c r="E9" s="391">
        <v>778</v>
      </c>
      <c r="F9" s="391">
        <v>855</v>
      </c>
      <c r="G9" s="391">
        <v>461</v>
      </c>
      <c r="H9" s="391">
        <v>246</v>
      </c>
      <c r="I9" s="391">
        <v>548</v>
      </c>
      <c r="J9" s="391">
        <v>545</v>
      </c>
      <c r="K9" s="391">
        <v>63</v>
      </c>
      <c r="L9" s="391">
        <v>22</v>
      </c>
      <c r="M9" s="391">
        <v>3256</v>
      </c>
      <c r="N9" s="391">
        <v>540</v>
      </c>
      <c r="O9" s="391">
        <v>730</v>
      </c>
      <c r="P9" s="391">
        <v>471</v>
      </c>
      <c r="Q9" s="391">
        <v>2611</v>
      </c>
      <c r="R9" s="392">
        <v>23535</v>
      </c>
      <c r="S9" s="26"/>
      <c r="V9" s="49"/>
    </row>
    <row r="10" spans="1:23" s="25" customFormat="1" x14ac:dyDescent="0.25">
      <c r="A10" s="396"/>
      <c r="B10" s="589" t="s">
        <v>140</v>
      </c>
      <c r="C10" s="590"/>
      <c r="D10" s="590"/>
      <c r="E10" s="590"/>
      <c r="F10" s="590"/>
      <c r="G10" s="590"/>
      <c r="H10" s="591"/>
      <c r="S10" s="26"/>
      <c r="V10" s="49"/>
    </row>
    <row r="11" spans="1:23" s="25" customFormat="1" x14ac:dyDescent="0.25">
      <c r="A11" s="397"/>
      <c r="B11" s="180" t="s">
        <v>24</v>
      </c>
      <c r="C11" s="180" t="s">
        <v>22</v>
      </c>
      <c r="D11" s="180" t="s">
        <v>34</v>
      </c>
      <c r="E11" s="180" t="s">
        <v>21</v>
      </c>
      <c r="F11" s="180" t="s">
        <v>30</v>
      </c>
      <c r="G11" s="180" t="s">
        <v>26</v>
      </c>
      <c r="H11" s="398" t="s">
        <v>23</v>
      </c>
      <c r="R11" s="49"/>
    </row>
    <row r="12" spans="1:23" s="25" customFormat="1" ht="45" x14ac:dyDescent="0.25">
      <c r="A12" s="399" t="s">
        <v>198</v>
      </c>
      <c r="B12" s="235">
        <v>117</v>
      </c>
      <c r="C12" s="234">
        <v>501</v>
      </c>
      <c r="D12" s="234">
        <v>355</v>
      </c>
      <c r="E12" s="234">
        <v>298</v>
      </c>
      <c r="F12" s="234">
        <v>106</v>
      </c>
      <c r="G12" s="400">
        <v>123</v>
      </c>
      <c r="H12" s="401">
        <v>102</v>
      </c>
      <c r="R12" s="49"/>
    </row>
    <row r="13" spans="1:23" s="25" customFormat="1" x14ac:dyDescent="0.25">
      <c r="A13" s="393" t="s">
        <v>89</v>
      </c>
      <c r="B13" s="394"/>
      <c r="C13" s="395"/>
      <c r="D13" s="395"/>
      <c r="E13" s="395"/>
      <c r="F13" s="395"/>
      <c r="G13" s="395"/>
      <c r="H13" s="395"/>
      <c r="I13" s="188"/>
      <c r="J13" s="188"/>
      <c r="K13" s="188"/>
      <c r="L13" s="188"/>
      <c r="M13" s="188"/>
      <c r="N13" s="188"/>
      <c r="O13" s="188"/>
      <c r="P13" s="188"/>
      <c r="Q13" s="188"/>
      <c r="R13" s="185">
        <f>SUM(B12:H12)</f>
        <v>1602</v>
      </c>
      <c r="S13" s="26"/>
      <c r="V13" s="49"/>
    </row>
    <row r="14" spans="1:23" s="25" customFormat="1" ht="25.5" customHeight="1" x14ac:dyDescent="0.25">
      <c r="A14" s="192" t="s">
        <v>63</v>
      </c>
      <c r="B14" s="189"/>
      <c r="C14" s="190"/>
      <c r="D14" s="190"/>
      <c r="E14" s="190"/>
      <c r="F14" s="190"/>
      <c r="G14" s="190"/>
      <c r="H14" s="190"/>
      <c r="I14" s="190"/>
      <c r="J14" s="190"/>
      <c r="K14" s="190"/>
      <c r="L14" s="190"/>
      <c r="M14" s="190"/>
      <c r="N14" s="190"/>
      <c r="O14" s="190"/>
      <c r="P14" s="190"/>
      <c r="Q14" s="190"/>
      <c r="R14" s="191">
        <f>SUM(R9:R13)</f>
        <v>25137</v>
      </c>
      <c r="S14" s="26"/>
      <c r="V14" s="49"/>
    </row>
    <row r="15" spans="1:23" s="25" customFormat="1" ht="45" customHeight="1" x14ac:dyDescent="0.25">
      <c r="A15" s="114" t="s">
        <v>199</v>
      </c>
      <c r="B15" s="49"/>
      <c r="C15" s="49"/>
      <c r="D15" s="49"/>
      <c r="E15" s="49"/>
      <c r="F15" s="49"/>
      <c r="G15" s="49"/>
      <c r="H15" s="49"/>
      <c r="I15" s="49"/>
      <c r="J15" s="49"/>
      <c r="K15" s="49"/>
      <c r="L15" s="49"/>
      <c r="M15" s="49"/>
      <c r="N15" s="49"/>
      <c r="O15" s="49"/>
      <c r="P15" s="49"/>
      <c r="Q15" s="49"/>
      <c r="R15" s="49"/>
      <c r="S15" s="26"/>
      <c r="V15" s="49"/>
    </row>
    <row r="16" spans="1:23" x14ac:dyDescent="0.25">
      <c r="A16" s="123" t="s">
        <v>200</v>
      </c>
    </row>
    <row r="17" spans="2:2" x14ac:dyDescent="0.25">
      <c r="B17" s="24"/>
    </row>
    <row r="18" spans="2:2" x14ac:dyDescent="0.25">
      <c r="B18" s="24"/>
    </row>
  </sheetData>
  <mergeCells count="3">
    <mergeCell ref="A4:A5"/>
    <mergeCell ref="B4:R4"/>
    <mergeCell ref="B10:H10"/>
  </mergeCells>
  <pageMargins left="0.31496062992125984" right="0.11811023622047245" top="0.74803149606299213" bottom="0.74803149606299213" header="0.31496062992125984" footer="0.31496062992125984"/>
  <pageSetup paperSize="9" firstPageNumber="10" orientation="landscape" useFirstPageNumber="1" r:id="rId1"/>
  <headerFooter>
    <oddHeader>&amp;LAugstākās izglītības finansējums</oddHeader>
    <oddFooter>&amp;C&amp;P</oddFooter>
  </headerFooter>
  <rowBreaks count="1" manualBreakCount="1">
    <brk id="1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S79"/>
  <sheetViews>
    <sheetView zoomScaleNormal="100" workbookViewId="0">
      <selection activeCell="U55" sqref="U55"/>
    </sheetView>
  </sheetViews>
  <sheetFormatPr defaultRowHeight="15" x14ac:dyDescent="0.25"/>
  <cols>
    <col min="1" max="1" width="4" customWidth="1"/>
    <col min="2" max="2" width="24.85546875" customWidth="1"/>
    <col min="3" max="3" width="6" customWidth="1"/>
    <col min="4" max="4" width="5.85546875" customWidth="1"/>
    <col min="5" max="5" width="5.7109375" customWidth="1"/>
    <col min="6" max="6" width="6.85546875" customWidth="1"/>
    <col min="7" max="7" width="5.7109375" customWidth="1"/>
    <col min="8" max="8" width="6.28515625" customWidth="1"/>
    <col min="9" max="9" width="6" customWidth="1"/>
    <col min="10" max="10" width="6.28515625" customWidth="1"/>
    <col min="11" max="11" width="5" customWidth="1"/>
    <col min="12" max="12" width="5.7109375" customWidth="1"/>
    <col min="13" max="13" width="5.5703125" customWidth="1"/>
    <col min="14" max="14" width="5.85546875" customWidth="1"/>
    <col min="15" max="15" width="6.28515625" customWidth="1"/>
    <col min="16" max="16" width="5.42578125" customWidth="1"/>
    <col min="17" max="18" width="5.85546875" customWidth="1"/>
    <col min="19" max="19" width="7.5703125" customWidth="1"/>
  </cols>
  <sheetData>
    <row r="1" spans="1:19" ht="20.25" customHeight="1" x14ac:dyDescent="0.25">
      <c r="A1" s="2" t="s">
        <v>146</v>
      </c>
    </row>
    <row r="2" spans="1:19" s="49" customFormat="1" ht="20.25" customHeight="1" x14ac:dyDescent="0.25">
      <c r="A2" s="2" t="s">
        <v>147</v>
      </c>
    </row>
    <row r="3" spans="1:19" ht="20.25" customHeight="1" x14ac:dyDescent="0.25">
      <c r="A3" s="599" t="s">
        <v>111</v>
      </c>
      <c r="B3" s="597" t="s">
        <v>84</v>
      </c>
      <c r="C3" s="603" t="s">
        <v>61</v>
      </c>
      <c r="D3" s="604"/>
      <c r="E3" s="604"/>
      <c r="F3" s="604"/>
      <c r="G3" s="604"/>
      <c r="H3" s="604"/>
      <c r="I3" s="604"/>
      <c r="J3" s="604"/>
      <c r="K3" s="604"/>
      <c r="L3" s="604"/>
      <c r="M3" s="604"/>
      <c r="N3" s="604"/>
      <c r="O3" s="604"/>
      <c r="P3" s="604"/>
      <c r="Q3" s="604"/>
      <c r="R3" s="604"/>
      <c r="S3" s="604"/>
    </row>
    <row r="4" spans="1:19" ht="29.25" customHeight="1" x14ac:dyDescent="0.25">
      <c r="A4" s="610"/>
      <c r="B4" s="609"/>
      <c r="C4" s="69" t="s">
        <v>3</v>
      </c>
      <c r="D4" s="69" t="s">
        <v>4</v>
      </c>
      <c r="E4" s="69" t="s">
        <v>6</v>
      </c>
      <c r="F4" s="69" t="s">
        <v>8</v>
      </c>
      <c r="G4" s="69" t="s">
        <v>40</v>
      </c>
      <c r="H4" s="69" t="s">
        <v>9</v>
      </c>
      <c r="I4" s="69" t="s">
        <v>10</v>
      </c>
      <c r="J4" s="69" t="s">
        <v>12</v>
      </c>
      <c r="K4" s="69" t="s">
        <v>13</v>
      </c>
      <c r="L4" s="69" t="s">
        <v>14</v>
      </c>
      <c r="M4" s="69" t="s">
        <v>36</v>
      </c>
      <c r="N4" s="69" t="s">
        <v>7</v>
      </c>
      <c r="O4" s="69" t="s">
        <v>42</v>
      </c>
      <c r="P4" s="69" t="s">
        <v>95</v>
      </c>
      <c r="Q4" s="69" t="s">
        <v>37</v>
      </c>
      <c r="R4" s="69" t="s">
        <v>5</v>
      </c>
      <c r="S4" s="71" t="s">
        <v>50</v>
      </c>
    </row>
    <row r="5" spans="1:19" ht="26.25" x14ac:dyDescent="0.25">
      <c r="A5" s="80" t="s">
        <v>103</v>
      </c>
      <c r="B5" s="65" t="s">
        <v>96</v>
      </c>
      <c r="C5" s="66">
        <v>487</v>
      </c>
      <c r="D5" s="66"/>
      <c r="E5" s="66">
        <v>147</v>
      </c>
      <c r="F5" s="66">
        <v>174</v>
      </c>
      <c r="G5" s="66">
        <v>98</v>
      </c>
      <c r="H5" s="66"/>
      <c r="I5" s="66"/>
      <c r="J5" s="66"/>
      <c r="K5" s="66"/>
      <c r="L5" s="66"/>
      <c r="M5" s="66"/>
      <c r="N5" s="66"/>
      <c r="O5" s="66">
        <v>153</v>
      </c>
      <c r="P5" s="66"/>
      <c r="Q5" s="66"/>
      <c r="R5" s="66">
        <v>2</v>
      </c>
      <c r="S5" s="118">
        <v>1061</v>
      </c>
    </row>
    <row r="6" spans="1:19" ht="15" customHeight="1" x14ac:dyDescent="0.25">
      <c r="A6" s="611" t="s">
        <v>104</v>
      </c>
      <c r="B6" s="53" t="s">
        <v>65</v>
      </c>
      <c r="C6" s="54"/>
      <c r="D6" s="54"/>
      <c r="E6" s="54">
        <v>114</v>
      </c>
      <c r="F6" s="54">
        <v>58</v>
      </c>
      <c r="G6" s="54">
        <v>21</v>
      </c>
      <c r="H6" s="54"/>
      <c r="I6" s="54"/>
      <c r="J6" s="54"/>
      <c r="K6" s="54"/>
      <c r="L6" s="54"/>
      <c r="M6" s="54"/>
      <c r="N6" s="54"/>
      <c r="O6" s="54">
        <v>277</v>
      </c>
      <c r="P6" s="54">
        <v>496</v>
      </c>
      <c r="Q6" s="54">
        <v>282</v>
      </c>
      <c r="R6" s="54"/>
      <c r="S6" s="119">
        <v>1248</v>
      </c>
    </row>
    <row r="7" spans="1:19" x14ac:dyDescent="0.25">
      <c r="A7" s="612"/>
      <c r="B7" s="55" t="s">
        <v>97</v>
      </c>
      <c r="C7" s="56">
        <v>664</v>
      </c>
      <c r="D7" s="56">
        <v>14</v>
      </c>
      <c r="E7" s="56">
        <v>267</v>
      </c>
      <c r="F7" s="56">
        <v>79</v>
      </c>
      <c r="G7" s="56">
        <v>30</v>
      </c>
      <c r="H7" s="56"/>
      <c r="I7" s="56"/>
      <c r="J7" s="56">
        <v>158</v>
      </c>
      <c r="K7" s="56"/>
      <c r="L7" s="56"/>
      <c r="M7" s="56"/>
      <c r="N7" s="56"/>
      <c r="O7" s="56"/>
      <c r="P7" s="56"/>
      <c r="Q7" s="56"/>
      <c r="R7" s="56"/>
      <c r="S7" s="120">
        <v>1212</v>
      </c>
    </row>
    <row r="8" spans="1:19" ht="18" customHeight="1" x14ac:dyDescent="0.25">
      <c r="A8" s="593" t="s">
        <v>105</v>
      </c>
      <c r="B8" s="53" t="s">
        <v>67</v>
      </c>
      <c r="C8" s="54">
        <v>290</v>
      </c>
      <c r="D8" s="54">
        <v>30</v>
      </c>
      <c r="E8" s="54">
        <v>72</v>
      </c>
      <c r="F8" s="54"/>
      <c r="G8" s="54"/>
      <c r="H8" s="54"/>
      <c r="I8" s="54"/>
      <c r="J8" s="54"/>
      <c r="K8" s="54">
        <v>8</v>
      </c>
      <c r="L8" s="54"/>
      <c r="M8" s="54"/>
      <c r="N8" s="54"/>
      <c r="O8" s="54"/>
      <c r="P8" s="54"/>
      <c r="Q8" s="54"/>
      <c r="R8" s="54">
        <v>151</v>
      </c>
      <c r="S8" s="119">
        <v>551</v>
      </c>
    </row>
    <row r="9" spans="1:19" ht="28.5" customHeight="1" x14ac:dyDescent="0.25">
      <c r="A9" s="593"/>
      <c r="B9" s="31" t="s">
        <v>98</v>
      </c>
      <c r="C9" s="32">
        <v>116</v>
      </c>
      <c r="D9" s="32"/>
      <c r="E9" s="32"/>
      <c r="F9" s="32"/>
      <c r="G9" s="32"/>
      <c r="H9" s="32"/>
      <c r="I9" s="32"/>
      <c r="J9" s="32"/>
      <c r="K9" s="32">
        <v>88</v>
      </c>
      <c r="L9" s="32"/>
      <c r="M9" s="32"/>
      <c r="N9" s="32"/>
      <c r="O9" s="32"/>
      <c r="P9" s="32"/>
      <c r="Q9" s="32"/>
      <c r="R9" s="32"/>
      <c r="S9" s="121">
        <v>204</v>
      </c>
    </row>
    <row r="10" spans="1:19" ht="15" customHeight="1" x14ac:dyDescent="0.25">
      <c r="A10" s="593"/>
      <c r="B10" s="31" t="s">
        <v>69</v>
      </c>
      <c r="C10" s="32">
        <v>173</v>
      </c>
      <c r="D10" s="32">
        <v>178</v>
      </c>
      <c r="E10" s="32"/>
      <c r="F10" s="32">
        <v>71</v>
      </c>
      <c r="G10" s="32">
        <v>155</v>
      </c>
      <c r="H10" s="32"/>
      <c r="I10" s="32"/>
      <c r="J10" s="32">
        <v>121</v>
      </c>
      <c r="K10" s="32">
        <v>30</v>
      </c>
      <c r="L10" s="32">
        <v>41</v>
      </c>
      <c r="M10" s="32"/>
      <c r="N10" s="32"/>
      <c r="O10" s="32"/>
      <c r="P10" s="32"/>
      <c r="Q10" s="32">
        <v>107</v>
      </c>
      <c r="R10" s="32">
        <v>107</v>
      </c>
      <c r="S10" s="121">
        <v>983</v>
      </c>
    </row>
    <row r="11" spans="1:19" x14ac:dyDescent="0.25">
      <c r="A11" s="606"/>
      <c r="B11" s="55" t="s">
        <v>86</v>
      </c>
      <c r="C11" s="56">
        <v>127</v>
      </c>
      <c r="D11" s="56"/>
      <c r="E11" s="56">
        <v>53</v>
      </c>
      <c r="F11" s="56"/>
      <c r="G11" s="56">
        <v>62</v>
      </c>
      <c r="H11" s="56"/>
      <c r="I11" s="56"/>
      <c r="J11" s="56"/>
      <c r="K11" s="56"/>
      <c r="L11" s="56"/>
      <c r="M11" s="56"/>
      <c r="N11" s="56"/>
      <c r="O11" s="56"/>
      <c r="P11" s="56"/>
      <c r="Q11" s="56"/>
      <c r="R11" s="56"/>
      <c r="S11" s="120">
        <v>242</v>
      </c>
    </row>
    <row r="12" spans="1:19" x14ac:dyDescent="0.25">
      <c r="A12" s="593" t="s">
        <v>106</v>
      </c>
      <c r="B12" s="53" t="s">
        <v>70</v>
      </c>
      <c r="C12" s="54">
        <v>162</v>
      </c>
      <c r="D12" s="54"/>
      <c r="E12" s="54">
        <v>45</v>
      </c>
      <c r="F12" s="54"/>
      <c r="G12" s="54"/>
      <c r="H12" s="54"/>
      <c r="I12" s="54"/>
      <c r="J12" s="54"/>
      <c r="K12" s="54"/>
      <c r="L12" s="54"/>
      <c r="M12" s="54"/>
      <c r="N12" s="54"/>
      <c r="O12" s="54"/>
      <c r="P12" s="54"/>
      <c r="Q12" s="54"/>
      <c r="R12" s="54"/>
      <c r="S12" s="119">
        <v>207</v>
      </c>
    </row>
    <row r="13" spans="1:19" x14ac:dyDescent="0.25">
      <c r="A13" s="593"/>
      <c r="B13" s="31" t="s">
        <v>71</v>
      </c>
      <c r="C13" s="32">
        <v>402</v>
      </c>
      <c r="D13" s="32">
        <v>24</v>
      </c>
      <c r="E13" s="32">
        <v>30</v>
      </c>
      <c r="F13" s="32"/>
      <c r="G13" s="32"/>
      <c r="H13" s="32"/>
      <c r="I13" s="32"/>
      <c r="J13" s="32"/>
      <c r="K13" s="32"/>
      <c r="L13" s="32"/>
      <c r="M13" s="32"/>
      <c r="N13" s="32"/>
      <c r="O13" s="32"/>
      <c r="P13" s="32"/>
      <c r="Q13" s="32"/>
      <c r="R13" s="32"/>
      <c r="S13" s="121">
        <v>456</v>
      </c>
    </row>
    <row r="14" spans="1:19" x14ac:dyDescent="0.25">
      <c r="A14" s="593"/>
      <c r="B14" s="31" t="s">
        <v>99</v>
      </c>
      <c r="C14" s="32">
        <v>164</v>
      </c>
      <c r="D14" s="32">
        <v>64</v>
      </c>
      <c r="E14" s="32">
        <v>13</v>
      </c>
      <c r="F14" s="32">
        <v>10</v>
      </c>
      <c r="G14" s="32"/>
      <c r="H14" s="32"/>
      <c r="I14" s="32"/>
      <c r="J14" s="32"/>
      <c r="K14" s="32"/>
      <c r="L14" s="32"/>
      <c r="M14" s="32"/>
      <c r="N14" s="32"/>
      <c r="O14" s="32"/>
      <c r="P14" s="32"/>
      <c r="Q14" s="32"/>
      <c r="R14" s="32"/>
      <c r="S14" s="121">
        <v>251</v>
      </c>
    </row>
    <row r="15" spans="1:19" x14ac:dyDescent="0.25">
      <c r="A15" s="606"/>
      <c r="B15" s="55" t="s">
        <v>73</v>
      </c>
      <c r="C15" s="56">
        <v>448</v>
      </c>
      <c r="D15" s="56">
        <v>747</v>
      </c>
      <c r="E15" s="56">
        <v>144</v>
      </c>
      <c r="F15" s="56">
        <v>64</v>
      </c>
      <c r="G15" s="56">
        <v>106</v>
      </c>
      <c r="H15" s="56"/>
      <c r="I15" s="56"/>
      <c r="J15" s="56">
        <v>142</v>
      </c>
      <c r="K15" s="56">
        <v>187</v>
      </c>
      <c r="L15" s="56"/>
      <c r="M15" s="56"/>
      <c r="N15" s="56"/>
      <c r="O15" s="56"/>
      <c r="P15" s="56"/>
      <c r="Q15" s="56"/>
      <c r="R15" s="56"/>
      <c r="S15" s="120">
        <v>1838</v>
      </c>
    </row>
    <row r="16" spans="1:19" ht="15.75" customHeight="1" x14ac:dyDescent="0.25">
      <c r="A16" s="593" t="s">
        <v>107</v>
      </c>
      <c r="B16" s="53" t="s">
        <v>74</v>
      </c>
      <c r="C16" s="54"/>
      <c r="D16" s="54">
        <v>1943</v>
      </c>
      <c r="E16" s="54"/>
      <c r="F16" s="54">
        <v>16</v>
      </c>
      <c r="G16" s="54">
        <v>164</v>
      </c>
      <c r="H16" s="54"/>
      <c r="I16" s="54">
        <v>228</v>
      </c>
      <c r="J16" s="54">
        <v>27</v>
      </c>
      <c r="K16" s="54">
        <v>52</v>
      </c>
      <c r="L16" s="54"/>
      <c r="M16" s="54"/>
      <c r="N16" s="54"/>
      <c r="O16" s="54"/>
      <c r="P16" s="54"/>
      <c r="Q16" s="54"/>
      <c r="R16" s="54">
        <v>478</v>
      </c>
      <c r="S16" s="119">
        <v>2908</v>
      </c>
    </row>
    <row r="17" spans="1:19" x14ac:dyDescent="0.25">
      <c r="A17" s="593"/>
      <c r="B17" s="31" t="s">
        <v>75</v>
      </c>
      <c r="C17" s="32"/>
      <c r="D17" s="32">
        <v>262</v>
      </c>
      <c r="E17" s="32"/>
      <c r="F17" s="32"/>
      <c r="G17" s="32">
        <v>17</v>
      </c>
      <c r="H17" s="32"/>
      <c r="I17" s="32"/>
      <c r="J17" s="32"/>
      <c r="K17" s="32"/>
      <c r="L17" s="32"/>
      <c r="M17" s="32"/>
      <c r="N17" s="32"/>
      <c r="O17" s="32"/>
      <c r="P17" s="32"/>
      <c r="Q17" s="32"/>
      <c r="R17" s="32">
        <v>284</v>
      </c>
      <c r="S17" s="121">
        <v>563</v>
      </c>
    </row>
    <row r="18" spans="1:19" x14ac:dyDescent="0.25">
      <c r="A18" s="606"/>
      <c r="B18" s="55" t="s">
        <v>76</v>
      </c>
      <c r="C18" s="56"/>
      <c r="D18" s="56">
        <v>853</v>
      </c>
      <c r="E18" s="56"/>
      <c r="F18" s="56"/>
      <c r="G18" s="56">
        <v>54</v>
      </c>
      <c r="H18" s="56"/>
      <c r="I18" s="56"/>
      <c r="J18" s="56"/>
      <c r="K18" s="56">
        <v>39</v>
      </c>
      <c r="L18" s="56"/>
      <c r="M18" s="56"/>
      <c r="N18" s="56"/>
      <c r="O18" s="56"/>
      <c r="P18" s="56"/>
      <c r="Q18" s="56"/>
      <c r="R18" s="56">
        <v>305</v>
      </c>
      <c r="S18" s="120">
        <v>1251</v>
      </c>
    </row>
    <row r="19" spans="1:19" ht="31.5" customHeight="1" x14ac:dyDescent="0.25">
      <c r="A19" s="593" t="s">
        <v>108</v>
      </c>
      <c r="B19" s="53" t="s">
        <v>100</v>
      </c>
      <c r="C19" s="54"/>
      <c r="D19" s="54"/>
      <c r="E19" s="54"/>
      <c r="F19" s="54"/>
      <c r="G19" s="54"/>
      <c r="H19" s="54"/>
      <c r="I19" s="54"/>
      <c r="J19" s="54"/>
      <c r="K19" s="54"/>
      <c r="L19" s="54"/>
      <c r="M19" s="54"/>
      <c r="N19" s="54"/>
      <c r="O19" s="54"/>
      <c r="P19" s="54"/>
      <c r="Q19" s="54"/>
      <c r="R19" s="54">
        <v>389</v>
      </c>
      <c r="S19" s="119">
        <v>389</v>
      </c>
    </row>
    <row r="20" spans="1:19" x14ac:dyDescent="0.25">
      <c r="A20" s="606"/>
      <c r="B20" s="55" t="s">
        <v>101</v>
      </c>
      <c r="C20" s="56"/>
      <c r="D20" s="56"/>
      <c r="E20" s="56"/>
      <c r="F20" s="56"/>
      <c r="G20" s="56"/>
      <c r="H20" s="56"/>
      <c r="I20" s="56"/>
      <c r="J20" s="56"/>
      <c r="K20" s="56"/>
      <c r="L20" s="56"/>
      <c r="M20" s="56"/>
      <c r="N20" s="56"/>
      <c r="O20" s="56"/>
      <c r="P20" s="56"/>
      <c r="Q20" s="56"/>
      <c r="R20" s="56">
        <v>209</v>
      </c>
      <c r="S20" s="120">
        <v>209</v>
      </c>
    </row>
    <row r="21" spans="1:19" ht="15" customHeight="1" x14ac:dyDescent="0.25">
      <c r="A21" s="593" t="s">
        <v>109</v>
      </c>
      <c r="B21" s="53" t="s">
        <v>78</v>
      </c>
      <c r="C21" s="54">
        <v>186</v>
      </c>
      <c r="D21" s="54"/>
      <c r="E21" s="54">
        <v>61</v>
      </c>
      <c r="F21" s="54"/>
      <c r="G21" s="54"/>
      <c r="H21" s="54"/>
      <c r="I21" s="54"/>
      <c r="J21" s="54"/>
      <c r="K21" s="54"/>
      <c r="L21" s="54"/>
      <c r="M21" s="54"/>
      <c r="N21" s="54">
        <v>2825</v>
      </c>
      <c r="O21" s="54"/>
      <c r="P21" s="54"/>
      <c r="Q21" s="54"/>
      <c r="R21" s="54"/>
      <c r="S21" s="119">
        <v>3072</v>
      </c>
    </row>
    <row r="22" spans="1:19" x14ac:dyDescent="0.25">
      <c r="A22" s="606"/>
      <c r="B22" s="55" t="s">
        <v>79</v>
      </c>
      <c r="C22" s="56"/>
      <c r="D22" s="56"/>
      <c r="E22" s="56"/>
      <c r="F22" s="56">
        <v>43</v>
      </c>
      <c r="G22" s="56">
        <v>4</v>
      </c>
      <c r="H22" s="56"/>
      <c r="I22" s="56"/>
      <c r="J22" s="56"/>
      <c r="K22" s="56"/>
      <c r="L22" s="56"/>
      <c r="M22" s="56"/>
      <c r="N22" s="56">
        <v>33</v>
      </c>
      <c r="O22" s="56"/>
      <c r="P22" s="56"/>
      <c r="Q22" s="56"/>
      <c r="R22" s="56"/>
      <c r="S22" s="120">
        <v>80</v>
      </c>
    </row>
    <row r="23" spans="1:19" x14ac:dyDescent="0.25">
      <c r="A23" s="605" t="s">
        <v>110</v>
      </c>
      <c r="B23" s="58" t="s">
        <v>80</v>
      </c>
      <c r="C23" s="59"/>
      <c r="D23" s="59">
        <v>43</v>
      </c>
      <c r="E23" s="59"/>
      <c r="F23" s="59">
        <v>35</v>
      </c>
      <c r="G23" s="59"/>
      <c r="H23" s="59">
        <v>379</v>
      </c>
      <c r="I23" s="59"/>
      <c r="J23" s="59"/>
      <c r="K23" s="59">
        <v>66</v>
      </c>
      <c r="L23" s="59"/>
      <c r="M23" s="59">
        <v>22</v>
      </c>
      <c r="N23" s="59"/>
      <c r="O23" s="59"/>
      <c r="P23" s="59"/>
      <c r="Q23" s="59"/>
      <c r="R23" s="59"/>
      <c r="S23" s="122">
        <v>545</v>
      </c>
    </row>
    <row r="24" spans="1:19" x14ac:dyDescent="0.25">
      <c r="A24" s="593"/>
      <c r="B24" s="31" t="s">
        <v>82</v>
      </c>
      <c r="C24" s="32">
        <v>84</v>
      </c>
      <c r="D24" s="32">
        <v>55</v>
      </c>
      <c r="E24" s="32">
        <v>41</v>
      </c>
      <c r="F24" s="32">
        <v>24</v>
      </c>
      <c r="G24" s="32"/>
      <c r="H24" s="32"/>
      <c r="I24" s="32"/>
      <c r="J24" s="32"/>
      <c r="K24" s="32"/>
      <c r="L24" s="32"/>
      <c r="M24" s="32"/>
      <c r="N24" s="32"/>
      <c r="O24" s="32"/>
      <c r="P24" s="32"/>
      <c r="Q24" s="32"/>
      <c r="R24" s="32">
        <v>83</v>
      </c>
      <c r="S24" s="121">
        <v>287</v>
      </c>
    </row>
    <row r="25" spans="1:19" x14ac:dyDescent="0.25">
      <c r="A25" s="606"/>
      <c r="B25" s="55" t="s">
        <v>102</v>
      </c>
      <c r="C25" s="56"/>
      <c r="D25" s="56">
        <v>123</v>
      </c>
      <c r="E25" s="56">
        <v>10</v>
      </c>
      <c r="F25" s="56"/>
      <c r="G25" s="56"/>
      <c r="H25" s="56"/>
      <c r="I25" s="56"/>
      <c r="J25" s="56"/>
      <c r="K25" s="56"/>
      <c r="L25" s="56"/>
      <c r="M25" s="56"/>
      <c r="N25" s="56"/>
      <c r="O25" s="56"/>
      <c r="P25" s="56"/>
      <c r="Q25" s="56"/>
      <c r="R25" s="56"/>
      <c r="S25" s="120">
        <v>133</v>
      </c>
    </row>
    <row r="26" spans="1:19" x14ac:dyDescent="0.25">
      <c r="A26" s="607" t="s">
        <v>50</v>
      </c>
      <c r="B26" s="608"/>
      <c r="C26" s="68">
        <v>3303</v>
      </c>
      <c r="D26" s="68">
        <v>4336</v>
      </c>
      <c r="E26" s="68">
        <v>997</v>
      </c>
      <c r="F26" s="68">
        <v>574</v>
      </c>
      <c r="G26" s="68">
        <v>711</v>
      </c>
      <c r="H26" s="68">
        <v>379</v>
      </c>
      <c r="I26" s="68">
        <v>228</v>
      </c>
      <c r="J26" s="68">
        <v>448</v>
      </c>
      <c r="K26" s="68">
        <v>470</v>
      </c>
      <c r="L26" s="68">
        <v>41</v>
      </c>
      <c r="M26" s="68">
        <v>22</v>
      </c>
      <c r="N26" s="68">
        <v>2858</v>
      </c>
      <c r="O26" s="68">
        <v>430</v>
      </c>
      <c r="P26" s="68">
        <v>496</v>
      </c>
      <c r="Q26" s="68">
        <v>389</v>
      </c>
      <c r="R26" s="68">
        <v>2008</v>
      </c>
      <c r="S26" s="74">
        <v>17690</v>
      </c>
    </row>
    <row r="27" spans="1:19" s="49" customFormat="1" ht="29.25" customHeight="1" x14ac:dyDescent="0.25">
      <c r="A27" s="601" t="s">
        <v>85</v>
      </c>
      <c r="B27" s="601"/>
      <c r="C27" s="601"/>
      <c r="D27" s="601"/>
      <c r="E27" s="601"/>
      <c r="F27" s="601"/>
      <c r="G27" s="601"/>
      <c r="H27" s="601"/>
      <c r="I27" s="601"/>
      <c r="J27" s="601"/>
      <c r="K27" s="601"/>
      <c r="L27" s="601"/>
      <c r="M27" s="601"/>
      <c r="N27" s="601"/>
      <c r="O27" s="601"/>
      <c r="P27" s="601"/>
      <c r="Q27" s="601"/>
      <c r="R27" s="601"/>
      <c r="S27" s="601"/>
    </row>
    <row r="28" spans="1:19" ht="20.25" customHeight="1" x14ac:dyDescent="0.25">
      <c r="A28" s="2" t="s">
        <v>145</v>
      </c>
    </row>
    <row r="29" spans="1:19" ht="23.25" customHeight="1" x14ac:dyDescent="0.25">
      <c r="A29" s="599" t="s">
        <v>112</v>
      </c>
      <c r="B29" s="597" t="s">
        <v>84</v>
      </c>
      <c r="C29" s="603" t="s">
        <v>61</v>
      </c>
      <c r="D29" s="604"/>
      <c r="E29" s="604"/>
      <c r="F29" s="604"/>
      <c r="G29" s="604"/>
      <c r="H29" s="604"/>
      <c r="I29" s="604"/>
      <c r="J29" s="604"/>
      <c r="K29" s="604"/>
      <c r="L29" s="604"/>
      <c r="M29" s="604"/>
      <c r="N29" s="604"/>
      <c r="O29" s="604"/>
      <c r="P29" s="604"/>
      <c r="Q29" s="604"/>
      <c r="R29" s="604"/>
      <c r="S29" s="604"/>
    </row>
    <row r="30" spans="1:19" ht="33" customHeight="1" x14ac:dyDescent="0.25">
      <c r="A30" s="600"/>
      <c r="B30" s="598"/>
      <c r="C30" s="70" t="s">
        <v>3</v>
      </c>
      <c r="D30" s="70" t="s">
        <v>4</v>
      </c>
      <c r="E30" s="70" t="s">
        <v>6</v>
      </c>
      <c r="F30" s="70" t="s">
        <v>8</v>
      </c>
      <c r="G30" s="70" t="s">
        <v>40</v>
      </c>
      <c r="H30" s="70" t="s">
        <v>9</v>
      </c>
      <c r="I30" s="70" t="s">
        <v>10</v>
      </c>
      <c r="J30" s="70" t="s">
        <v>12</v>
      </c>
      <c r="K30" s="70" t="s">
        <v>13</v>
      </c>
      <c r="L30" s="70" t="s">
        <v>14</v>
      </c>
      <c r="M30" s="70" t="s">
        <v>36</v>
      </c>
      <c r="N30" s="70" t="s">
        <v>7</v>
      </c>
      <c r="O30" s="70" t="s">
        <v>42</v>
      </c>
      <c r="P30" s="70" t="s">
        <v>95</v>
      </c>
      <c r="Q30" s="70" t="s">
        <v>37</v>
      </c>
      <c r="R30" s="70" t="s">
        <v>5</v>
      </c>
      <c r="S30" s="75" t="s">
        <v>50</v>
      </c>
    </row>
    <row r="31" spans="1:19" ht="26.25" x14ac:dyDescent="0.25">
      <c r="A31" s="79" t="s">
        <v>103</v>
      </c>
      <c r="B31" s="31" t="s">
        <v>96</v>
      </c>
      <c r="C31" s="183">
        <v>67</v>
      </c>
      <c r="D31" s="183"/>
      <c r="E31" s="183">
        <v>113</v>
      </c>
      <c r="F31" s="183">
        <v>78</v>
      </c>
      <c r="G31" s="183">
        <v>49</v>
      </c>
      <c r="H31" s="183"/>
      <c r="I31" s="183"/>
      <c r="J31" s="183"/>
      <c r="K31" s="183"/>
      <c r="L31" s="183"/>
      <c r="M31" s="183"/>
      <c r="N31" s="183"/>
      <c r="O31" s="183">
        <v>10</v>
      </c>
      <c r="P31" s="183"/>
      <c r="Q31" s="183"/>
      <c r="R31" s="183">
        <v>30</v>
      </c>
      <c r="S31" s="184">
        <v>347</v>
      </c>
    </row>
    <row r="32" spans="1:19" ht="15" customHeight="1" x14ac:dyDescent="0.25">
      <c r="A32" s="602" t="s">
        <v>104</v>
      </c>
      <c r="B32" s="31" t="s">
        <v>65</v>
      </c>
      <c r="C32" s="183"/>
      <c r="D32" s="183"/>
      <c r="E32" s="183">
        <v>18</v>
      </c>
      <c r="F32" s="183">
        <v>11</v>
      </c>
      <c r="G32" s="183">
        <v>6</v>
      </c>
      <c r="H32" s="183"/>
      <c r="I32" s="183"/>
      <c r="J32" s="183"/>
      <c r="K32" s="183"/>
      <c r="L32" s="183"/>
      <c r="M32" s="183"/>
      <c r="N32" s="183"/>
      <c r="O32" s="183">
        <v>85</v>
      </c>
      <c r="P32" s="183">
        <v>200</v>
      </c>
      <c r="Q32" s="183">
        <v>70</v>
      </c>
      <c r="R32" s="183"/>
      <c r="S32" s="184">
        <v>390</v>
      </c>
    </row>
    <row r="33" spans="1:19" x14ac:dyDescent="0.25">
      <c r="A33" s="602"/>
      <c r="B33" s="31" t="s">
        <v>97</v>
      </c>
      <c r="C33" s="183">
        <v>327</v>
      </c>
      <c r="D33" s="183"/>
      <c r="E33" s="183">
        <v>88</v>
      </c>
      <c r="F33" s="183">
        <v>23</v>
      </c>
      <c r="G33" s="183">
        <v>0</v>
      </c>
      <c r="H33" s="183"/>
      <c r="I33" s="183"/>
      <c r="J33" s="183">
        <v>29</v>
      </c>
      <c r="K33" s="183"/>
      <c r="L33" s="183"/>
      <c r="M33" s="183"/>
      <c r="N33" s="183"/>
      <c r="O33" s="183"/>
      <c r="P33" s="183"/>
      <c r="Q33" s="183"/>
      <c r="R33" s="183"/>
      <c r="S33" s="184">
        <v>467</v>
      </c>
    </row>
    <row r="34" spans="1:19" ht="18" customHeight="1" x14ac:dyDescent="0.25">
      <c r="A34" s="592" t="s">
        <v>105</v>
      </c>
      <c r="B34" s="31" t="s">
        <v>67</v>
      </c>
      <c r="C34" s="183">
        <v>119</v>
      </c>
      <c r="D34" s="183">
        <v>51</v>
      </c>
      <c r="E34" s="183">
        <v>30</v>
      </c>
      <c r="F34" s="183"/>
      <c r="G34" s="183"/>
      <c r="H34" s="183"/>
      <c r="I34" s="183"/>
      <c r="J34" s="183"/>
      <c r="K34" s="183">
        <v>16</v>
      </c>
      <c r="L34" s="183"/>
      <c r="M34" s="183"/>
      <c r="N34" s="183"/>
      <c r="O34" s="183"/>
      <c r="P34" s="183"/>
      <c r="Q34" s="183"/>
      <c r="R34" s="183">
        <v>90</v>
      </c>
      <c r="S34" s="184">
        <v>306</v>
      </c>
    </row>
    <row r="35" spans="1:19" ht="26.25" x14ac:dyDescent="0.25">
      <c r="A35" s="593"/>
      <c r="B35" s="31" t="s">
        <v>98</v>
      </c>
      <c r="C35" s="183">
        <v>44</v>
      </c>
      <c r="D35" s="183"/>
      <c r="E35" s="183"/>
      <c r="F35" s="183"/>
      <c r="G35" s="183">
        <v>13</v>
      </c>
      <c r="H35" s="183"/>
      <c r="I35" s="183"/>
      <c r="J35" s="183"/>
      <c r="K35" s="183"/>
      <c r="L35" s="183"/>
      <c r="M35" s="183"/>
      <c r="N35" s="183"/>
      <c r="O35" s="183"/>
      <c r="P35" s="183"/>
      <c r="Q35" s="183"/>
      <c r="R35" s="183"/>
      <c r="S35" s="184">
        <v>57</v>
      </c>
    </row>
    <row r="36" spans="1:19" ht="14.25" customHeight="1" x14ac:dyDescent="0.25">
      <c r="A36" s="593"/>
      <c r="B36" s="31" t="s">
        <v>69</v>
      </c>
      <c r="C36" s="183">
        <v>71</v>
      </c>
      <c r="D36" s="183">
        <v>121</v>
      </c>
      <c r="E36" s="183"/>
      <c r="F36" s="183">
        <v>13</v>
      </c>
      <c r="G36" s="183">
        <v>5</v>
      </c>
      <c r="H36" s="183"/>
      <c r="I36" s="183"/>
      <c r="J36" s="183">
        <v>29</v>
      </c>
      <c r="K36" s="183">
        <v>8</v>
      </c>
      <c r="L36" s="183">
        <v>15</v>
      </c>
      <c r="M36" s="183"/>
      <c r="N36" s="183">
        <v>26</v>
      </c>
      <c r="O36" s="183"/>
      <c r="P36" s="183"/>
      <c r="Q36" s="183"/>
      <c r="R36" s="183">
        <v>20</v>
      </c>
      <c r="S36" s="184">
        <v>308</v>
      </c>
    </row>
    <row r="37" spans="1:19" x14ac:dyDescent="0.25">
      <c r="A37" s="594"/>
      <c r="B37" s="31" t="s">
        <v>86</v>
      </c>
      <c r="C37" s="183">
        <v>99</v>
      </c>
      <c r="D37" s="183"/>
      <c r="E37" s="183">
        <v>0</v>
      </c>
      <c r="F37" s="183"/>
      <c r="G37" s="183">
        <v>16</v>
      </c>
      <c r="H37" s="183"/>
      <c r="I37" s="183"/>
      <c r="J37" s="183"/>
      <c r="K37" s="183"/>
      <c r="L37" s="183"/>
      <c r="M37" s="183"/>
      <c r="N37" s="183"/>
      <c r="O37" s="183"/>
      <c r="P37" s="183"/>
      <c r="Q37" s="183"/>
      <c r="R37" s="183"/>
      <c r="S37" s="184">
        <v>115</v>
      </c>
    </row>
    <row r="38" spans="1:19" x14ac:dyDescent="0.25">
      <c r="A38" s="593" t="s">
        <v>106</v>
      </c>
      <c r="B38" s="31" t="s">
        <v>70</v>
      </c>
      <c r="C38" s="183">
        <v>71</v>
      </c>
      <c r="D38" s="183"/>
      <c r="E38" s="183">
        <v>24</v>
      </c>
      <c r="F38" s="183"/>
      <c r="G38" s="183"/>
      <c r="H38" s="183"/>
      <c r="I38" s="183"/>
      <c r="J38" s="183"/>
      <c r="K38" s="183"/>
      <c r="L38" s="183"/>
      <c r="M38" s="183"/>
      <c r="N38" s="183">
        <v>6</v>
      </c>
      <c r="O38" s="183"/>
      <c r="P38" s="183"/>
      <c r="Q38" s="183"/>
      <c r="R38" s="183"/>
      <c r="S38" s="184">
        <v>101</v>
      </c>
    </row>
    <row r="39" spans="1:19" x14ac:dyDescent="0.25">
      <c r="A39" s="593"/>
      <c r="B39" s="31" t="s">
        <v>71</v>
      </c>
      <c r="C39" s="183">
        <v>161</v>
      </c>
      <c r="D39" s="183">
        <v>5</v>
      </c>
      <c r="E39" s="183">
        <v>10</v>
      </c>
      <c r="F39" s="183"/>
      <c r="G39" s="183"/>
      <c r="H39" s="183"/>
      <c r="I39" s="183"/>
      <c r="J39" s="183"/>
      <c r="K39" s="183"/>
      <c r="L39" s="183"/>
      <c r="M39" s="183"/>
      <c r="N39" s="183"/>
      <c r="O39" s="183"/>
      <c r="P39" s="183"/>
      <c r="Q39" s="183"/>
      <c r="R39" s="183"/>
      <c r="S39" s="184">
        <v>176</v>
      </c>
    </row>
    <row r="40" spans="1:19" x14ac:dyDescent="0.25">
      <c r="A40" s="593"/>
      <c r="B40" s="31" t="s">
        <v>99</v>
      </c>
      <c r="C40" s="183">
        <v>30</v>
      </c>
      <c r="D40" s="183">
        <v>8</v>
      </c>
      <c r="E40" s="183"/>
      <c r="F40" s="183"/>
      <c r="G40" s="183"/>
      <c r="H40" s="183"/>
      <c r="I40" s="183"/>
      <c r="J40" s="183"/>
      <c r="K40" s="183"/>
      <c r="L40" s="183"/>
      <c r="M40" s="183"/>
      <c r="N40" s="183"/>
      <c r="O40" s="183"/>
      <c r="P40" s="183"/>
      <c r="Q40" s="183"/>
      <c r="R40" s="183"/>
      <c r="S40" s="184">
        <v>38</v>
      </c>
    </row>
    <row r="41" spans="1:19" x14ac:dyDescent="0.25">
      <c r="A41" s="593"/>
      <c r="B41" s="31" t="s">
        <v>73</v>
      </c>
      <c r="C41" s="183">
        <v>121</v>
      </c>
      <c r="D41" s="183">
        <v>260</v>
      </c>
      <c r="E41" s="183">
        <v>15</v>
      </c>
      <c r="F41" s="183">
        <v>29</v>
      </c>
      <c r="G41" s="183">
        <v>21</v>
      </c>
      <c r="H41" s="183"/>
      <c r="I41" s="183"/>
      <c r="J41" s="183">
        <v>13</v>
      </c>
      <c r="K41" s="183">
        <v>26</v>
      </c>
      <c r="L41" s="183"/>
      <c r="M41" s="183"/>
      <c r="N41" s="183"/>
      <c r="O41" s="183"/>
      <c r="P41" s="183"/>
      <c r="Q41" s="183"/>
      <c r="R41" s="183"/>
      <c r="S41" s="184">
        <v>485</v>
      </c>
    </row>
    <row r="42" spans="1:19" ht="17.25" customHeight="1" x14ac:dyDescent="0.25">
      <c r="A42" s="592" t="s">
        <v>107</v>
      </c>
      <c r="B42" s="31" t="s">
        <v>74</v>
      </c>
      <c r="C42" s="183"/>
      <c r="D42" s="183">
        <v>555</v>
      </c>
      <c r="E42" s="183"/>
      <c r="F42" s="183"/>
      <c r="G42" s="183">
        <v>26</v>
      </c>
      <c r="H42" s="183"/>
      <c r="I42" s="183">
        <v>18</v>
      </c>
      <c r="J42" s="183">
        <v>13</v>
      </c>
      <c r="K42" s="183"/>
      <c r="L42" s="183"/>
      <c r="M42" s="183"/>
      <c r="N42" s="183"/>
      <c r="O42" s="183"/>
      <c r="P42" s="183"/>
      <c r="Q42" s="183"/>
      <c r="R42" s="183">
        <v>112</v>
      </c>
      <c r="S42" s="184">
        <v>724</v>
      </c>
    </row>
    <row r="43" spans="1:19" x14ac:dyDescent="0.25">
      <c r="A43" s="593"/>
      <c r="B43" s="31" t="s">
        <v>75</v>
      </c>
      <c r="C43" s="183"/>
      <c r="D43" s="183">
        <v>50</v>
      </c>
      <c r="E43" s="183"/>
      <c r="F43" s="183"/>
      <c r="G43" s="183"/>
      <c r="H43" s="183"/>
      <c r="I43" s="183"/>
      <c r="J43" s="183"/>
      <c r="K43" s="183"/>
      <c r="L43" s="183"/>
      <c r="M43" s="183"/>
      <c r="N43" s="183"/>
      <c r="O43" s="183"/>
      <c r="P43" s="183"/>
      <c r="Q43" s="183"/>
      <c r="R43" s="183">
        <v>49</v>
      </c>
      <c r="S43" s="184">
        <v>99</v>
      </c>
    </row>
    <row r="44" spans="1:19" x14ac:dyDescent="0.25">
      <c r="A44" s="593"/>
      <c r="B44" s="31" t="s">
        <v>76</v>
      </c>
      <c r="C44" s="183">
        <v>17</v>
      </c>
      <c r="D44" s="183">
        <v>233</v>
      </c>
      <c r="E44" s="183"/>
      <c r="F44" s="183"/>
      <c r="G44" s="183"/>
      <c r="H44" s="183"/>
      <c r="I44" s="183"/>
      <c r="J44" s="183"/>
      <c r="K44" s="183"/>
      <c r="L44" s="183"/>
      <c r="M44" s="183"/>
      <c r="N44" s="183"/>
      <c r="O44" s="183"/>
      <c r="P44" s="183"/>
      <c r="Q44" s="183"/>
      <c r="R44" s="183">
        <v>44</v>
      </c>
      <c r="S44" s="184">
        <v>294</v>
      </c>
    </row>
    <row r="45" spans="1:19" ht="30.75" customHeight="1" x14ac:dyDescent="0.25">
      <c r="A45" s="592" t="s">
        <v>108</v>
      </c>
      <c r="B45" s="31" t="s">
        <v>100</v>
      </c>
      <c r="C45" s="183"/>
      <c r="D45" s="183"/>
      <c r="E45" s="183"/>
      <c r="F45" s="183"/>
      <c r="G45" s="183"/>
      <c r="H45" s="183"/>
      <c r="I45" s="183"/>
      <c r="J45" s="183"/>
      <c r="K45" s="183"/>
      <c r="L45" s="183"/>
      <c r="M45" s="183"/>
      <c r="N45" s="183"/>
      <c r="O45" s="183"/>
      <c r="P45" s="183"/>
      <c r="Q45" s="183"/>
      <c r="R45" s="183">
        <v>75</v>
      </c>
      <c r="S45" s="184">
        <v>75</v>
      </c>
    </row>
    <row r="46" spans="1:19" x14ac:dyDescent="0.25">
      <c r="A46" s="593"/>
      <c r="B46" s="31" t="s">
        <v>101</v>
      </c>
      <c r="C46" s="183"/>
      <c r="D46" s="183"/>
      <c r="E46" s="183"/>
      <c r="F46" s="183"/>
      <c r="G46" s="183"/>
      <c r="H46" s="183"/>
      <c r="I46" s="183"/>
      <c r="J46" s="183"/>
      <c r="K46" s="183"/>
      <c r="L46" s="183"/>
      <c r="M46" s="183"/>
      <c r="N46" s="183"/>
      <c r="O46" s="183"/>
      <c r="P46" s="183"/>
      <c r="Q46" s="183"/>
      <c r="R46" s="183">
        <v>8</v>
      </c>
      <c r="S46" s="184">
        <v>8</v>
      </c>
    </row>
    <row r="47" spans="1:19" ht="15" customHeight="1" x14ac:dyDescent="0.25">
      <c r="A47" s="592" t="s">
        <v>109</v>
      </c>
      <c r="B47" s="31" t="s">
        <v>78</v>
      </c>
      <c r="C47" s="183">
        <v>34</v>
      </c>
      <c r="D47" s="183"/>
      <c r="E47" s="183"/>
      <c r="F47" s="183"/>
      <c r="G47" s="183"/>
      <c r="H47" s="183">
        <v>13</v>
      </c>
      <c r="I47" s="183"/>
      <c r="J47" s="183"/>
      <c r="K47" s="183"/>
      <c r="L47" s="183"/>
      <c r="M47" s="183"/>
      <c r="N47" s="183">
        <v>176</v>
      </c>
      <c r="O47" s="183"/>
      <c r="P47" s="183"/>
      <c r="Q47" s="183"/>
      <c r="R47" s="183">
        <v>19</v>
      </c>
      <c r="S47" s="184">
        <v>242</v>
      </c>
    </row>
    <row r="48" spans="1:19" x14ac:dyDescent="0.25">
      <c r="A48" s="593"/>
      <c r="B48" s="31" t="s">
        <v>79</v>
      </c>
      <c r="C48" s="183">
        <v>10</v>
      </c>
      <c r="D48" s="183"/>
      <c r="E48" s="183"/>
      <c r="F48" s="183">
        <v>11</v>
      </c>
      <c r="G48" s="183"/>
      <c r="H48" s="183"/>
      <c r="I48" s="183"/>
      <c r="J48" s="183"/>
      <c r="K48" s="183"/>
      <c r="L48" s="183"/>
      <c r="M48" s="183"/>
      <c r="N48" s="183">
        <v>2</v>
      </c>
      <c r="O48" s="183"/>
      <c r="P48" s="183"/>
      <c r="Q48" s="183"/>
      <c r="R48" s="183"/>
      <c r="S48" s="184">
        <v>23</v>
      </c>
    </row>
    <row r="49" spans="1:19" x14ac:dyDescent="0.25">
      <c r="A49" s="592" t="s">
        <v>110</v>
      </c>
      <c r="B49" s="31" t="s">
        <v>80</v>
      </c>
      <c r="C49" s="183"/>
      <c r="D49" s="183">
        <v>12</v>
      </c>
      <c r="E49" s="183"/>
      <c r="F49" s="183"/>
      <c r="G49" s="183"/>
      <c r="H49" s="183">
        <v>51</v>
      </c>
      <c r="I49" s="183"/>
      <c r="J49" s="183"/>
      <c r="K49" s="183">
        <v>23</v>
      </c>
      <c r="L49" s="183"/>
      <c r="M49" s="183"/>
      <c r="N49" s="183"/>
      <c r="O49" s="183"/>
      <c r="P49" s="183"/>
      <c r="Q49" s="183"/>
      <c r="R49" s="183"/>
      <c r="S49" s="184">
        <v>86</v>
      </c>
    </row>
    <row r="50" spans="1:19" x14ac:dyDescent="0.25">
      <c r="A50" s="593"/>
      <c r="B50" s="31" t="s">
        <v>82</v>
      </c>
      <c r="C50" s="183">
        <v>49</v>
      </c>
      <c r="D50" s="183">
        <v>50</v>
      </c>
      <c r="E50" s="183">
        <v>20</v>
      </c>
      <c r="F50" s="183">
        <v>18</v>
      </c>
      <c r="G50" s="183"/>
      <c r="H50" s="183"/>
      <c r="I50" s="183"/>
      <c r="J50" s="183"/>
      <c r="K50" s="183"/>
      <c r="L50" s="183"/>
      <c r="M50" s="183"/>
      <c r="N50" s="183"/>
      <c r="O50" s="183"/>
      <c r="P50" s="183"/>
      <c r="Q50" s="183"/>
      <c r="R50" s="183"/>
      <c r="S50" s="184">
        <v>137</v>
      </c>
    </row>
    <row r="51" spans="1:19" x14ac:dyDescent="0.25">
      <c r="A51" s="594"/>
      <c r="B51" s="31" t="s">
        <v>102</v>
      </c>
      <c r="C51" s="183">
        <v>24</v>
      </c>
      <c r="D51" s="183">
        <v>73</v>
      </c>
      <c r="E51" s="183">
        <v>17</v>
      </c>
      <c r="F51" s="183"/>
      <c r="G51" s="183"/>
      <c r="H51" s="183"/>
      <c r="I51" s="183"/>
      <c r="J51" s="183"/>
      <c r="K51" s="183"/>
      <c r="L51" s="183"/>
      <c r="M51" s="183"/>
      <c r="N51" s="183"/>
      <c r="O51" s="183"/>
      <c r="P51" s="183"/>
      <c r="Q51" s="183"/>
      <c r="R51" s="183"/>
      <c r="S51" s="184">
        <v>114</v>
      </c>
    </row>
    <row r="52" spans="1:19" x14ac:dyDescent="0.25">
      <c r="A52" s="595" t="s">
        <v>50</v>
      </c>
      <c r="B52" s="596"/>
      <c r="C52" s="199">
        <v>1244</v>
      </c>
      <c r="D52" s="199">
        <v>1418</v>
      </c>
      <c r="E52" s="199">
        <v>335</v>
      </c>
      <c r="F52" s="199">
        <v>183</v>
      </c>
      <c r="G52" s="199">
        <v>136</v>
      </c>
      <c r="H52" s="199">
        <v>64</v>
      </c>
      <c r="I52" s="199">
        <v>18</v>
      </c>
      <c r="J52" s="199">
        <v>84</v>
      </c>
      <c r="K52" s="199">
        <v>73</v>
      </c>
      <c r="L52" s="199">
        <v>15</v>
      </c>
      <c r="M52" s="199">
        <v>0</v>
      </c>
      <c r="N52" s="199">
        <v>210</v>
      </c>
      <c r="O52" s="199">
        <v>95</v>
      </c>
      <c r="P52" s="199">
        <v>200</v>
      </c>
      <c r="Q52" s="199">
        <v>70</v>
      </c>
      <c r="R52" s="199">
        <v>447</v>
      </c>
      <c r="S52" s="199">
        <v>4592</v>
      </c>
    </row>
    <row r="53" spans="1:19" s="49" customFormat="1" x14ac:dyDescent="0.25">
      <c r="A53" s="431"/>
      <c r="B53" s="432"/>
      <c r="C53" s="433"/>
      <c r="D53" s="433"/>
      <c r="E53" s="433"/>
      <c r="F53" s="433"/>
      <c r="G53" s="433"/>
      <c r="H53" s="433"/>
      <c r="I53" s="433"/>
      <c r="J53" s="433"/>
      <c r="K53" s="433"/>
      <c r="L53" s="433"/>
      <c r="M53" s="433"/>
      <c r="N53" s="433"/>
      <c r="O53" s="433"/>
      <c r="P53" s="433"/>
      <c r="Q53" s="433"/>
      <c r="R53" s="433"/>
      <c r="S53" s="433"/>
    </row>
    <row r="54" spans="1:19" s="49" customFormat="1" ht="15" customHeight="1" x14ac:dyDescent="0.25"/>
    <row r="55" spans="1:19" ht="32.25" customHeight="1" x14ac:dyDescent="0.25">
      <c r="A55" s="48" t="s">
        <v>148</v>
      </c>
    </row>
    <row r="56" spans="1:19" ht="24" customHeight="1" x14ac:dyDescent="0.25">
      <c r="A56" s="599" t="s">
        <v>112</v>
      </c>
      <c r="B56" s="615" t="s">
        <v>84</v>
      </c>
      <c r="C56" s="613" t="s">
        <v>61</v>
      </c>
      <c r="D56" s="614"/>
      <c r="E56" s="614"/>
      <c r="F56" s="614"/>
      <c r="G56" s="614"/>
      <c r="H56" s="614"/>
      <c r="I56" s="614"/>
      <c r="J56" s="614"/>
      <c r="K56" s="614"/>
      <c r="L56" s="614"/>
      <c r="M56" s="614"/>
      <c r="N56" s="614"/>
      <c r="O56" s="614"/>
      <c r="P56" s="614"/>
      <c r="Q56" s="614"/>
      <c r="R56" s="614"/>
      <c r="S56" s="614"/>
    </row>
    <row r="57" spans="1:19" ht="36" customHeight="1" x14ac:dyDescent="0.25">
      <c r="A57" s="610"/>
      <c r="B57" s="616"/>
      <c r="C57" s="73" t="s">
        <v>3</v>
      </c>
      <c r="D57" s="73" t="s">
        <v>4</v>
      </c>
      <c r="E57" s="73" t="s">
        <v>6</v>
      </c>
      <c r="F57" s="73" t="s">
        <v>8</v>
      </c>
      <c r="G57" s="73" t="s">
        <v>40</v>
      </c>
      <c r="H57" s="73" t="s">
        <v>9</v>
      </c>
      <c r="I57" s="73" t="s">
        <v>10</v>
      </c>
      <c r="J57" s="73" t="s">
        <v>12</v>
      </c>
      <c r="K57" s="73" t="s">
        <v>13</v>
      </c>
      <c r="L57" s="73" t="s">
        <v>14</v>
      </c>
      <c r="M57" s="73" t="s">
        <v>36</v>
      </c>
      <c r="N57" s="73" t="s">
        <v>7</v>
      </c>
      <c r="O57" s="73" t="s">
        <v>42</v>
      </c>
      <c r="P57" s="73" t="s">
        <v>95</v>
      </c>
      <c r="Q57" s="73" t="s">
        <v>37</v>
      </c>
      <c r="R57" s="73" t="s">
        <v>5</v>
      </c>
      <c r="S57" s="72" t="s">
        <v>50</v>
      </c>
    </row>
    <row r="58" spans="1:19" ht="28.5" customHeight="1" x14ac:dyDescent="0.25">
      <c r="A58" s="80" t="s">
        <v>103</v>
      </c>
      <c r="B58" s="65" t="s">
        <v>96</v>
      </c>
      <c r="C58" s="66">
        <v>34</v>
      </c>
      <c r="D58" s="66"/>
      <c r="E58" s="66">
        <v>7</v>
      </c>
      <c r="F58" s="66">
        <v>5</v>
      </c>
      <c r="G58" s="66">
        <v>3</v>
      </c>
      <c r="H58" s="66"/>
      <c r="I58" s="66"/>
      <c r="J58" s="66"/>
      <c r="K58" s="66"/>
      <c r="L58" s="66"/>
      <c r="M58" s="66"/>
      <c r="N58" s="66"/>
      <c r="O58" s="66"/>
      <c r="P58" s="66"/>
      <c r="Q58" s="66"/>
      <c r="R58" s="66">
        <v>12</v>
      </c>
      <c r="S58" s="67">
        <v>61</v>
      </c>
    </row>
    <row r="59" spans="1:19" ht="15" customHeight="1" x14ac:dyDescent="0.25">
      <c r="A59" s="622" t="s">
        <v>104</v>
      </c>
      <c r="B59" s="58" t="s">
        <v>65</v>
      </c>
      <c r="C59" s="59"/>
      <c r="D59" s="59"/>
      <c r="E59" s="59"/>
      <c r="F59" s="59">
        <v>2</v>
      </c>
      <c r="G59" s="59"/>
      <c r="H59" s="59"/>
      <c r="I59" s="59"/>
      <c r="J59" s="59"/>
      <c r="K59" s="59"/>
      <c r="L59" s="59"/>
      <c r="M59" s="59"/>
      <c r="N59" s="59"/>
      <c r="O59" s="59">
        <v>15</v>
      </c>
      <c r="P59" s="59">
        <v>34</v>
      </c>
      <c r="Q59" s="59">
        <v>12</v>
      </c>
      <c r="R59" s="59"/>
      <c r="S59" s="60">
        <v>63</v>
      </c>
    </row>
    <row r="60" spans="1:19" x14ac:dyDescent="0.25">
      <c r="A60" s="612"/>
      <c r="B60" s="55" t="s">
        <v>97</v>
      </c>
      <c r="C60" s="56">
        <v>59</v>
      </c>
      <c r="D60" s="56"/>
      <c r="E60" s="56">
        <v>21</v>
      </c>
      <c r="F60" s="56">
        <v>5</v>
      </c>
      <c r="G60" s="56"/>
      <c r="H60" s="56"/>
      <c r="I60" s="56"/>
      <c r="J60" s="56">
        <v>9</v>
      </c>
      <c r="K60" s="56"/>
      <c r="L60" s="56"/>
      <c r="M60" s="56"/>
      <c r="N60" s="56"/>
      <c r="O60" s="56"/>
      <c r="P60" s="56"/>
      <c r="Q60" s="56"/>
      <c r="R60" s="56"/>
      <c r="S60" s="57">
        <v>94</v>
      </c>
    </row>
    <row r="61" spans="1:19" ht="17.25" customHeight="1" x14ac:dyDescent="0.25">
      <c r="A61" s="605" t="s">
        <v>105</v>
      </c>
      <c r="B61" s="58" t="s">
        <v>67</v>
      </c>
      <c r="C61" s="59">
        <v>39</v>
      </c>
      <c r="D61" s="59"/>
      <c r="E61" s="59">
        <v>12</v>
      </c>
      <c r="F61" s="59"/>
      <c r="G61" s="59"/>
      <c r="H61" s="59"/>
      <c r="I61" s="59"/>
      <c r="J61" s="59"/>
      <c r="K61" s="59"/>
      <c r="L61" s="59"/>
      <c r="M61" s="59"/>
      <c r="N61" s="59">
        <v>11</v>
      </c>
      <c r="O61" s="59"/>
      <c r="P61" s="59"/>
      <c r="Q61" s="59"/>
      <c r="R61" s="59">
        <v>30</v>
      </c>
      <c r="S61" s="60">
        <v>92</v>
      </c>
    </row>
    <row r="62" spans="1:19" ht="26.25" x14ac:dyDescent="0.25">
      <c r="A62" s="593"/>
      <c r="B62" s="31" t="s">
        <v>98</v>
      </c>
      <c r="C62" s="32">
        <v>9</v>
      </c>
      <c r="D62" s="32"/>
      <c r="E62" s="32"/>
      <c r="F62" s="32"/>
      <c r="G62" s="32"/>
      <c r="H62" s="32"/>
      <c r="I62" s="32"/>
      <c r="J62" s="32"/>
      <c r="K62" s="32"/>
      <c r="L62" s="32"/>
      <c r="M62" s="32"/>
      <c r="N62" s="32"/>
      <c r="O62" s="32"/>
      <c r="P62" s="32"/>
      <c r="Q62" s="32"/>
      <c r="R62" s="32"/>
      <c r="S62" s="52">
        <v>9</v>
      </c>
    </row>
    <row r="63" spans="1:19" ht="18.75" customHeight="1" x14ac:dyDescent="0.25">
      <c r="A63" s="593"/>
      <c r="B63" s="31" t="s">
        <v>69</v>
      </c>
      <c r="C63" s="32">
        <v>21</v>
      </c>
      <c r="D63" s="32">
        <v>28</v>
      </c>
      <c r="E63" s="32">
        <v>3</v>
      </c>
      <c r="F63" s="32"/>
      <c r="G63" s="32"/>
      <c r="H63" s="32"/>
      <c r="I63" s="32"/>
      <c r="J63" s="32">
        <v>7</v>
      </c>
      <c r="K63" s="32"/>
      <c r="L63" s="32">
        <v>7</v>
      </c>
      <c r="M63" s="32"/>
      <c r="N63" s="32">
        <v>1</v>
      </c>
      <c r="O63" s="32"/>
      <c r="P63" s="32"/>
      <c r="Q63" s="32"/>
      <c r="R63" s="32"/>
      <c r="S63" s="52">
        <v>67</v>
      </c>
    </row>
    <row r="64" spans="1:19" x14ac:dyDescent="0.25">
      <c r="A64" s="606"/>
      <c r="B64" s="55" t="s">
        <v>86</v>
      </c>
      <c r="C64" s="56">
        <v>20</v>
      </c>
      <c r="D64" s="56"/>
      <c r="E64" s="56">
        <v>3</v>
      </c>
      <c r="F64" s="56"/>
      <c r="G64" s="56"/>
      <c r="H64" s="56"/>
      <c r="I64" s="56"/>
      <c r="J64" s="56"/>
      <c r="K64" s="56"/>
      <c r="L64" s="56"/>
      <c r="M64" s="56"/>
      <c r="N64" s="56">
        <v>6</v>
      </c>
      <c r="O64" s="56"/>
      <c r="P64" s="56"/>
      <c r="Q64" s="56"/>
      <c r="R64" s="56"/>
      <c r="S64" s="57">
        <v>29</v>
      </c>
    </row>
    <row r="65" spans="1:19" x14ac:dyDescent="0.25">
      <c r="A65" s="605" t="s">
        <v>106</v>
      </c>
      <c r="B65" s="58" t="s">
        <v>70</v>
      </c>
      <c r="C65" s="59">
        <v>38</v>
      </c>
      <c r="D65" s="59"/>
      <c r="E65" s="59">
        <v>28</v>
      </c>
      <c r="F65" s="59"/>
      <c r="G65" s="59"/>
      <c r="H65" s="59"/>
      <c r="I65" s="59"/>
      <c r="J65" s="59"/>
      <c r="K65" s="59"/>
      <c r="L65" s="59"/>
      <c r="M65" s="59"/>
      <c r="N65" s="59"/>
      <c r="O65" s="59"/>
      <c r="P65" s="59"/>
      <c r="Q65" s="59"/>
      <c r="R65" s="59"/>
      <c r="S65" s="60">
        <v>66</v>
      </c>
    </row>
    <row r="66" spans="1:19" x14ac:dyDescent="0.25">
      <c r="A66" s="593"/>
      <c r="B66" s="31" t="s">
        <v>71</v>
      </c>
      <c r="C66" s="32">
        <v>73</v>
      </c>
      <c r="D66" s="32">
        <v>17</v>
      </c>
      <c r="E66" s="32">
        <v>6</v>
      </c>
      <c r="F66" s="32"/>
      <c r="G66" s="32"/>
      <c r="H66" s="32"/>
      <c r="I66" s="32"/>
      <c r="J66" s="32"/>
      <c r="K66" s="32"/>
      <c r="L66" s="32"/>
      <c r="M66" s="32"/>
      <c r="N66" s="32"/>
      <c r="O66" s="32"/>
      <c r="P66" s="32"/>
      <c r="Q66" s="32"/>
      <c r="R66" s="32"/>
      <c r="S66" s="52">
        <v>96</v>
      </c>
    </row>
    <row r="67" spans="1:19" x14ac:dyDescent="0.25">
      <c r="A67" s="593"/>
      <c r="B67" s="31" t="s">
        <v>99</v>
      </c>
      <c r="C67" s="32">
        <v>12</v>
      </c>
      <c r="D67" s="32"/>
      <c r="E67" s="32">
        <v>3</v>
      </c>
      <c r="F67" s="32"/>
      <c r="G67" s="32"/>
      <c r="H67" s="32"/>
      <c r="I67" s="32"/>
      <c r="J67" s="32"/>
      <c r="K67" s="32"/>
      <c r="L67" s="32"/>
      <c r="M67" s="32"/>
      <c r="N67" s="32"/>
      <c r="O67" s="32"/>
      <c r="P67" s="32"/>
      <c r="Q67" s="32"/>
      <c r="R67" s="32"/>
      <c r="S67" s="52">
        <v>15</v>
      </c>
    </row>
    <row r="68" spans="1:19" x14ac:dyDescent="0.25">
      <c r="A68" s="606"/>
      <c r="B68" s="55" t="s">
        <v>73</v>
      </c>
      <c r="C68" s="56">
        <v>32</v>
      </c>
      <c r="D68" s="56">
        <v>29</v>
      </c>
      <c r="E68" s="56"/>
      <c r="F68" s="56">
        <v>9</v>
      </c>
      <c r="G68" s="56">
        <v>3</v>
      </c>
      <c r="H68" s="56"/>
      <c r="I68" s="56"/>
      <c r="J68" s="56"/>
      <c r="K68" s="56">
        <v>2</v>
      </c>
      <c r="L68" s="56"/>
      <c r="M68" s="56"/>
      <c r="N68" s="56"/>
      <c r="O68" s="56"/>
      <c r="P68" s="56"/>
      <c r="Q68" s="56"/>
      <c r="R68" s="56"/>
      <c r="S68" s="57">
        <v>75</v>
      </c>
    </row>
    <row r="69" spans="1:19" ht="15.75" customHeight="1" x14ac:dyDescent="0.25">
      <c r="A69" s="605" t="s">
        <v>107</v>
      </c>
      <c r="B69" s="58" t="s">
        <v>74</v>
      </c>
      <c r="C69" s="59"/>
      <c r="D69" s="59">
        <v>161</v>
      </c>
      <c r="E69" s="59"/>
      <c r="F69" s="59"/>
      <c r="G69" s="59">
        <v>2</v>
      </c>
      <c r="H69" s="59"/>
      <c r="I69" s="59"/>
      <c r="J69" s="59"/>
      <c r="K69" s="59"/>
      <c r="L69" s="59"/>
      <c r="M69" s="59"/>
      <c r="N69" s="59"/>
      <c r="O69" s="59"/>
      <c r="P69" s="59"/>
      <c r="Q69" s="59"/>
      <c r="R69" s="59">
        <v>19</v>
      </c>
      <c r="S69" s="60">
        <v>182</v>
      </c>
    </row>
    <row r="70" spans="1:19" x14ac:dyDescent="0.25">
      <c r="A70" s="593"/>
      <c r="B70" s="31" t="s">
        <v>75</v>
      </c>
      <c r="C70" s="32"/>
      <c r="D70" s="32">
        <v>11</v>
      </c>
      <c r="E70" s="32"/>
      <c r="F70" s="32"/>
      <c r="G70" s="32"/>
      <c r="H70" s="32"/>
      <c r="I70" s="32"/>
      <c r="J70" s="32"/>
      <c r="K70" s="32"/>
      <c r="L70" s="32"/>
      <c r="M70" s="32"/>
      <c r="N70" s="32"/>
      <c r="O70" s="32"/>
      <c r="P70" s="32"/>
      <c r="Q70" s="32"/>
      <c r="R70" s="32">
        <v>20</v>
      </c>
      <c r="S70" s="52">
        <v>31</v>
      </c>
    </row>
    <row r="71" spans="1:19" x14ac:dyDescent="0.25">
      <c r="A71" s="606"/>
      <c r="B71" s="55" t="s">
        <v>76</v>
      </c>
      <c r="C71" s="56"/>
      <c r="D71" s="56">
        <v>44</v>
      </c>
      <c r="E71" s="56"/>
      <c r="F71" s="56"/>
      <c r="G71" s="56"/>
      <c r="H71" s="56"/>
      <c r="I71" s="56"/>
      <c r="J71" s="56"/>
      <c r="K71" s="56"/>
      <c r="L71" s="56"/>
      <c r="M71" s="56"/>
      <c r="N71" s="56"/>
      <c r="O71" s="56"/>
      <c r="P71" s="56"/>
      <c r="Q71" s="56"/>
      <c r="R71" s="56">
        <v>17</v>
      </c>
      <c r="S71" s="57">
        <v>61</v>
      </c>
    </row>
    <row r="72" spans="1:19" ht="26.25" customHeight="1" x14ac:dyDescent="0.25">
      <c r="A72" s="618" t="s">
        <v>108</v>
      </c>
      <c r="B72" s="58" t="s">
        <v>100</v>
      </c>
      <c r="C72" s="59"/>
      <c r="D72" s="59"/>
      <c r="E72" s="59"/>
      <c r="F72" s="59"/>
      <c r="G72" s="59"/>
      <c r="H72" s="59"/>
      <c r="I72" s="59"/>
      <c r="J72" s="59"/>
      <c r="K72" s="59"/>
      <c r="L72" s="59"/>
      <c r="M72" s="59"/>
      <c r="N72" s="59"/>
      <c r="O72" s="59"/>
      <c r="P72" s="59"/>
      <c r="Q72" s="59"/>
      <c r="R72" s="59">
        <v>39</v>
      </c>
      <c r="S72" s="60">
        <v>39</v>
      </c>
    </row>
    <row r="73" spans="1:19" ht="17.25" customHeight="1" x14ac:dyDescent="0.25">
      <c r="A73" s="619"/>
      <c r="B73" s="55" t="s">
        <v>101</v>
      </c>
      <c r="C73" s="56"/>
      <c r="D73" s="56"/>
      <c r="E73" s="56"/>
      <c r="F73" s="56"/>
      <c r="G73" s="56"/>
      <c r="H73" s="56"/>
      <c r="I73" s="56"/>
      <c r="J73" s="56"/>
      <c r="K73" s="56"/>
      <c r="L73" s="56"/>
      <c r="M73" s="56"/>
      <c r="N73" s="56"/>
      <c r="O73" s="56"/>
      <c r="P73" s="56"/>
      <c r="Q73" s="56"/>
      <c r="R73" s="56">
        <v>12</v>
      </c>
      <c r="S73" s="57">
        <v>12</v>
      </c>
    </row>
    <row r="74" spans="1:19" ht="18.75" customHeight="1" x14ac:dyDescent="0.25">
      <c r="A74" s="81" t="s">
        <v>109</v>
      </c>
      <c r="B74" s="61" t="s">
        <v>78</v>
      </c>
      <c r="C74" s="62">
        <v>19</v>
      </c>
      <c r="D74" s="62"/>
      <c r="E74" s="62"/>
      <c r="F74" s="62"/>
      <c r="G74" s="62"/>
      <c r="H74" s="62"/>
      <c r="I74" s="62"/>
      <c r="J74" s="62"/>
      <c r="K74" s="62"/>
      <c r="L74" s="62"/>
      <c r="M74" s="62"/>
      <c r="N74" s="62">
        <v>170</v>
      </c>
      <c r="O74" s="62"/>
      <c r="P74" s="62"/>
      <c r="Q74" s="62"/>
      <c r="R74" s="62"/>
      <c r="S74" s="63">
        <v>189</v>
      </c>
    </row>
    <row r="75" spans="1:19" x14ac:dyDescent="0.25">
      <c r="A75" s="620" t="s">
        <v>110</v>
      </c>
      <c r="B75" s="58" t="s">
        <v>80</v>
      </c>
      <c r="C75" s="59"/>
      <c r="D75" s="59"/>
      <c r="E75" s="59"/>
      <c r="F75" s="59"/>
      <c r="G75" s="59"/>
      <c r="H75" s="59"/>
      <c r="I75" s="59"/>
      <c r="J75" s="59"/>
      <c r="K75" s="59"/>
      <c r="L75" s="59"/>
      <c r="M75" s="59"/>
      <c r="N75" s="59"/>
      <c r="O75" s="59"/>
      <c r="P75" s="59"/>
      <c r="Q75" s="59"/>
      <c r="R75" s="59"/>
      <c r="S75" s="60">
        <v>0</v>
      </c>
    </row>
    <row r="76" spans="1:19" x14ac:dyDescent="0.25">
      <c r="A76" s="621"/>
      <c r="B76" s="55" t="s">
        <v>82</v>
      </c>
      <c r="C76" s="56"/>
      <c r="D76" s="56"/>
      <c r="E76" s="56"/>
      <c r="F76" s="56"/>
      <c r="G76" s="56"/>
      <c r="H76" s="56">
        <v>18</v>
      </c>
      <c r="I76" s="56"/>
      <c r="J76" s="56"/>
      <c r="K76" s="56"/>
      <c r="L76" s="56"/>
      <c r="M76" s="56"/>
      <c r="N76" s="56"/>
      <c r="O76" s="56"/>
      <c r="P76" s="56"/>
      <c r="Q76" s="56"/>
      <c r="R76" s="56"/>
      <c r="S76" s="57">
        <v>18</v>
      </c>
    </row>
    <row r="77" spans="1:19" x14ac:dyDescent="0.25">
      <c r="A77" s="617" t="s">
        <v>50</v>
      </c>
      <c r="B77" s="617"/>
      <c r="C77" s="64">
        <v>19</v>
      </c>
      <c r="D77" s="64">
        <v>28</v>
      </c>
      <c r="E77" s="64"/>
      <c r="F77" s="64"/>
      <c r="G77" s="64"/>
      <c r="H77" s="64"/>
      <c r="I77" s="64"/>
      <c r="J77" s="64"/>
      <c r="K77" s="64"/>
      <c r="L77" s="64"/>
      <c r="M77" s="64"/>
      <c r="N77" s="64"/>
      <c r="O77" s="64"/>
      <c r="P77" s="64"/>
      <c r="Q77" s="64"/>
      <c r="R77" s="64">
        <v>7</v>
      </c>
      <c r="S77" s="64">
        <v>54</v>
      </c>
    </row>
    <row r="78" spans="1:19" x14ac:dyDescent="0.25">
      <c r="S78">
        <v>0</v>
      </c>
    </row>
    <row r="79" spans="1:19" x14ac:dyDescent="0.25">
      <c r="C79">
        <v>375</v>
      </c>
      <c r="D79">
        <v>318</v>
      </c>
      <c r="E79">
        <v>83</v>
      </c>
      <c r="F79">
        <v>21</v>
      </c>
      <c r="G79">
        <v>8</v>
      </c>
      <c r="H79">
        <v>18</v>
      </c>
      <c r="I79">
        <v>0</v>
      </c>
      <c r="J79">
        <v>16</v>
      </c>
      <c r="K79">
        <v>2</v>
      </c>
      <c r="L79">
        <v>7</v>
      </c>
      <c r="M79">
        <v>0</v>
      </c>
      <c r="N79">
        <v>188</v>
      </c>
      <c r="O79">
        <v>15</v>
      </c>
      <c r="P79">
        <v>34</v>
      </c>
      <c r="Q79">
        <v>12</v>
      </c>
      <c r="R79">
        <v>156</v>
      </c>
      <c r="S79">
        <v>1253</v>
      </c>
    </row>
  </sheetData>
  <mergeCells count="33">
    <mergeCell ref="C56:S56"/>
    <mergeCell ref="A56:A57"/>
    <mergeCell ref="B56:B57"/>
    <mergeCell ref="A77:B77"/>
    <mergeCell ref="A69:A71"/>
    <mergeCell ref="A72:A73"/>
    <mergeCell ref="A75:A76"/>
    <mergeCell ref="A59:A60"/>
    <mergeCell ref="A61:A64"/>
    <mergeCell ref="A65:A68"/>
    <mergeCell ref="C3:S3"/>
    <mergeCell ref="A23:A25"/>
    <mergeCell ref="A26:B26"/>
    <mergeCell ref="B3:B4"/>
    <mergeCell ref="A3:A4"/>
    <mergeCell ref="A16:A18"/>
    <mergeCell ref="A19:A20"/>
    <mergeCell ref="A21:A22"/>
    <mergeCell ref="A6:A7"/>
    <mergeCell ref="A8:A11"/>
    <mergeCell ref="A12:A15"/>
    <mergeCell ref="A27:S27"/>
    <mergeCell ref="A32:A33"/>
    <mergeCell ref="A34:A37"/>
    <mergeCell ref="A38:A41"/>
    <mergeCell ref="C29:S29"/>
    <mergeCell ref="A49:A51"/>
    <mergeCell ref="A52:B52"/>
    <mergeCell ref="B29:B30"/>
    <mergeCell ref="A29:A30"/>
    <mergeCell ref="A42:A44"/>
    <mergeCell ref="A45:A46"/>
    <mergeCell ref="A47:A48"/>
  </mergeCells>
  <conditionalFormatting sqref="S5:S25">
    <cfRule type="colorScale" priority="4">
      <colorScale>
        <cfvo type="min"/>
        <cfvo type="max"/>
        <color rgb="FFF6EAFC"/>
        <color rgb="FFA16BB9"/>
      </colorScale>
    </cfRule>
    <cfRule type="colorScale" priority="5">
      <colorScale>
        <cfvo type="min"/>
        <cfvo type="max"/>
        <color rgb="FFF8696B"/>
        <color rgb="FFFCFCFF"/>
      </colorScale>
    </cfRule>
  </conditionalFormatting>
  <conditionalFormatting sqref="S31:S51">
    <cfRule type="colorScale" priority="2">
      <colorScale>
        <cfvo type="min"/>
        <cfvo type="max"/>
        <color rgb="FFF6EAFC"/>
        <color rgb="FFA16BB9"/>
      </colorScale>
    </cfRule>
  </conditionalFormatting>
  <conditionalFormatting sqref="S58:S76">
    <cfRule type="colorScale" priority="1">
      <colorScale>
        <cfvo type="min"/>
        <cfvo type="max"/>
        <color rgb="FFFCFCFF"/>
        <color rgb="FFA16BB9"/>
      </colorScale>
    </cfRule>
  </conditionalFormatting>
  <pageMargins left="0.7" right="0.7" top="0.75" bottom="0.75" header="0.3" footer="0.3"/>
  <pageSetup paperSize="9" fitToHeight="0" orientation="landscape" r:id="rId1"/>
  <headerFooter>
    <oddHeader>&amp;LAugstākās izgļītības finansējums</oddHeader>
  </headerFooter>
  <ignoredErrors>
    <ignoredError sqref="A12 A16 A19 A21 A23 A8 A6 A30:A5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29"/>
  <sheetViews>
    <sheetView zoomScaleNormal="100" workbookViewId="0">
      <selection activeCell="T25" sqref="T25"/>
    </sheetView>
  </sheetViews>
  <sheetFormatPr defaultRowHeight="15" x14ac:dyDescent="0.25"/>
  <cols>
    <col min="1" max="1" width="4.140625" customWidth="1"/>
    <col min="2" max="2" width="25.140625" customWidth="1"/>
    <col min="3" max="12" width="7.28515625" customWidth="1"/>
    <col min="13" max="13" width="8.7109375" customWidth="1"/>
  </cols>
  <sheetData>
    <row r="1" spans="1:13" ht="16.5" customHeight="1" x14ac:dyDescent="0.25">
      <c r="A1" s="2" t="s">
        <v>144</v>
      </c>
      <c r="B1" s="49"/>
      <c r="C1" s="49"/>
      <c r="D1" s="49"/>
      <c r="E1" s="49"/>
      <c r="F1" s="49"/>
      <c r="G1" s="49"/>
      <c r="H1" s="49"/>
      <c r="I1" s="49"/>
      <c r="J1" s="49"/>
      <c r="K1" s="49"/>
      <c r="L1" s="49"/>
      <c r="M1" s="49"/>
    </row>
    <row r="2" spans="1:13" ht="18" customHeight="1" x14ac:dyDescent="0.25">
      <c r="A2" s="626" t="s">
        <v>88</v>
      </c>
      <c r="B2" s="628" t="s">
        <v>84</v>
      </c>
      <c r="C2" s="630" t="s">
        <v>168</v>
      </c>
      <c r="D2" s="631"/>
      <c r="E2" s="631"/>
      <c r="F2" s="631"/>
      <c r="G2" s="631"/>
      <c r="H2" s="631"/>
      <c r="I2" s="631"/>
      <c r="J2" s="631"/>
      <c r="K2" s="631"/>
      <c r="L2" s="631"/>
      <c r="M2" s="632"/>
    </row>
    <row r="3" spans="1:13" ht="21.75" customHeight="1" x14ac:dyDescent="0.25">
      <c r="A3" s="627"/>
      <c r="B3" s="629"/>
      <c r="C3" s="69" t="s">
        <v>21</v>
      </c>
      <c r="D3" s="76" t="s">
        <v>22</v>
      </c>
      <c r="E3" s="76" t="s">
        <v>23</v>
      </c>
      <c r="F3" s="76" t="s">
        <v>24</v>
      </c>
      <c r="G3" s="76" t="s">
        <v>26</v>
      </c>
      <c r="H3" s="76" t="s">
        <v>30</v>
      </c>
      <c r="I3" s="76" t="s">
        <v>29</v>
      </c>
      <c r="J3" s="77" t="s">
        <v>142</v>
      </c>
      <c r="K3" s="77" t="s">
        <v>143</v>
      </c>
      <c r="L3" s="77" t="s">
        <v>34</v>
      </c>
      <c r="M3" s="402" t="s">
        <v>50</v>
      </c>
    </row>
    <row r="4" spans="1:13" ht="26.25" x14ac:dyDescent="0.25">
      <c r="A4" s="403">
        <v>1</v>
      </c>
      <c r="B4" s="65" t="s">
        <v>64</v>
      </c>
      <c r="C4" s="194"/>
      <c r="D4" s="194"/>
      <c r="E4" s="194"/>
      <c r="F4" s="194"/>
      <c r="G4" s="194"/>
      <c r="H4" s="194"/>
      <c r="I4" s="194"/>
      <c r="J4" s="194"/>
      <c r="K4" s="194"/>
      <c r="L4" s="194"/>
      <c r="M4" s="404"/>
    </row>
    <row r="5" spans="1:13" x14ac:dyDescent="0.25">
      <c r="A5" s="623">
        <v>2</v>
      </c>
      <c r="B5" s="53" t="s">
        <v>65</v>
      </c>
      <c r="C5" s="195">
        <v>50</v>
      </c>
      <c r="D5" s="195">
        <v>0</v>
      </c>
      <c r="E5" s="195">
        <v>0</v>
      </c>
      <c r="F5" s="195">
        <v>0</v>
      </c>
      <c r="G5" s="195">
        <v>0</v>
      </c>
      <c r="H5" s="195">
        <v>0</v>
      </c>
      <c r="I5" s="195">
        <v>0</v>
      </c>
      <c r="J5" s="195">
        <v>0</v>
      </c>
      <c r="K5" s="195">
        <v>0</v>
      </c>
      <c r="L5" s="195">
        <v>0</v>
      </c>
      <c r="M5" s="404">
        <v>50</v>
      </c>
    </row>
    <row r="6" spans="1:13" ht="29.25" customHeight="1" x14ac:dyDescent="0.25">
      <c r="A6" s="624"/>
      <c r="B6" s="31" t="s">
        <v>87</v>
      </c>
      <c r="C6" s="196"/>
      <c r="D6" s="196"/>
      <c r="E6" s="196"/>
      <c r="F6" s="196"/>
      <c r="G6" s="196"/>
      <c r="H6" s="196"/>
      <c r="I6" s="196"/>
      <c r="J6" s="196"/>
      <c r="K6" s="196"/>
      <c r="L6" s="196"/>
      <c r="M6" s="404"/>
    </row>
    <row r="7" spans="1:13" x14ac:dyDescent="0.25">
      <c r="A7" s="625"/>
      <c r="B7" s="55" t="s">
        <v>66</v>
      </c>
      <c r="C7" s="194"/>
      <c r="D7" s="197"/>
      <c r="E7" s="197"/>
      <c r="F7" s="197"/>
      <c r="G7" s="197"/>
      <c r="H7" s="197"/>
      <c r="I7" s="197"/>
      <c r="J7" s="197"/>
      <c r="K7" s="197"/>
      <c r="L7" s="197"/>
      <c r="M7" s="404"/>
    </row>
    <row r="8" spans="1:13" ht="26.25" x14ac:dyDescent="0.25">
      <c r="A8" s="623">
        <v>3</v>
      </c>
      <c r="B8" s="53" t="s">
        <v>67</v>
      </c>
      <c r="C8" s="195"/>
      <c r="D8" s="195"/>
      <c r="E8" s="195"/>
      <c r="F8" s="195"/>
      <c r="G8" s="195"/>
      <c r="H8" s="195"/>
      <c r="I8" s="195"/>
      <c r="J8" s="195"/>
      <c r="K8" s="195"/>
      <c r="L8" s="195"/>
      <c r="M8" s="404"/>
    </row>
    <row r="9" spans="1:13" ht="26.25" x14ac:dyDescent="0.25">
      <c r="A9" s="624"/>
      <c r="B9" s="31" t="s">
        <v>68</v>
      </c>
      <c r="C9" s="196"/>
      <c r="D9" s="196"/>
      <c r="E9" s="196"/>
      <c r="F9" s="196"/>
      <c r="G9" s="196"/>
      <c r="H9" s="196"/>
      <c r="I9" s="196"/>
      <c r="J9" s="196"/>
      <c r="K9" s="196"/>
      <c r="L9" s="196"/>
      <c r="M9" s="404"/>
    </row>
    <row r="10" spans="1:13" ht="26.25" x14ac:dyDescent="0.25">
      <c r="A10" s="624"/>
      <c r="B10" s="31" t="s">
        <v>69</v>
      </c>
      <c r="C10" s="196">
        <v>0</v>
      </c>
      <c r="D10" s="196">
        <v>10</v>
      </c>
      <c r="E10" s="196">
        <v>0</v>
      </c>
      <c r="F10" s="196">
        <v>0</v>
      </c>
      <c r="G10" s="196">
        <v>79</v>
      </c>
      <c r="H10" s="196">
        <v>0</v>
      </c>
      <c r="I10" s="196">
        <v>0</v>
      </c>
      <c r="J10" s="196">
        <v>0</v>
      </c>
      <c r="K10" s="196">
        <v>0</v>
      </c>
      <c r="L10" s="196">
        <v>0</v>
      </c>
      <c r="M10" s="404">
        <v>89</v>
      </c>
    </row>
    <row r="11" spans="1:13" x14ac:dyDescent="0.25">
      <c r="A11" s="625"/>
      <c r="B11" s="55" t="s">
        <v>86</v>
      </c>
      <c r="C11" s="197"/>
      <c r="D11" s="197"/>
      <c r="E11" s="197"/>
      <c r="F11" s="197"/>
      <c r="G11" s="197"/>
      <c r="H11" s="197"/>
      <c r="I11" s="197"/>
      <c r="J11" s="197"/>
      <c r="K11" s="197"/>
      <c r="L11" s="197"/>
      <c r="M11" s="404"/>
    </row>
    <row r="12" spans="1:13" x14ac:dyDescent="0.25">
      <c r="A12" s="623">
        <v>4</v>
      </c>
      <c r="B12" s="53" t="s">
        <v>70</v>
      </c>
      <c r="C12" s="195"/>
      <c r="D12" s="195"/>
      <c r="E12" s="195"/>
      <c r="F12" s="195"/>
      <c r="G12" s="195"/>
      <c r="H12" s="195"/>
      <c r="I12" s="195"/>
      <c r="J12" s="195"/>
      <c r="K12" s="195"/>
      <c r="L12" s="195"/>
      <c r="M12" s="404"/>
    </row>
    <row r="13" spans="1:13" x14ac:dyDescent="0.25">
      <c r="A13" s="624"/>
      <c r="B13" s="31" t="s">
        <v>71</v>
      </c>
      <c r="C13" s="196"/>
      <c r="D13" s="196"/>
      <c r="E13" s="196"/>
      <c r="F13" s="196"/>
      <c r="G13" s="196"/>
      <c r="H13" s="196"/>
      <c r="I13" s="196"/>
      <c r="J13" s="196"/>
      <c r="K13" s="196"/>
      <c r="L13" s="196"/>
      <c r="M13" s="404"/>
    </row>
    <row r="14" spans="1:13" x14ac:dyDescent="0.25">
      <c r="A14" s="624"/>
      <c r="B14" s="31" t="s">
        <v>72</v>
      </c>
      <c r="C14" s="196"/>
      <c r="D14" s="196"/>
      <c r="E14" s="196"/>
      <c r="F14" s="196"/>
      <c r="G14" s="196"/>
      <c r="H14" s="196"/>
      <c r="I14" s="196"/>
      <c r="J14" s="196"/>
      <c r="K14" s="196"/>
      <c r="L14" s="196"/>
      <c r="M14" s="404"/>
    </row>
    <row r="15" spans="1:13" x14ac:dyDescent="0.25">
      <c r="A15" s="625"/>
      <c r="B15" s="55" t="s">
        <v>73</v>
      </c>
      <c r="C15" s="197"/>
      <c r="D15" s="197"/>
      <c r="E15" s="197"/>
      <c r="F15" s="197"/>
      <c r="G15" s="197"/>
      <c r="H15" s="197"/>
      <c r="I15" s="197"/>
      <c r="J15" s="197"/>
      <c r="K15" s="197"/>
      <c r="L15" s="197"/>
      <c r="M15" s="404"/>
    </row>
    <row r="16" spans="1:13" ht="26.25" x14ac:dyDescent="0.25">
      <c r="A16" s="623">
        <v>5</v>
      </c>
      <c r="B16" s="53" t="s">
        <v>74</v>
      </c>
      <c r="C16" s="195">
        <v>0</v>
      </c>
      <c r="D16" s="195">
        <v>368</v>
      </c>
      <c r="E16" s="195">
        <v>47</v>
      </c>
      <c r="F16" s="195">
        <v>60</v>
      </c>
      <c r="G16" s="195">
        <v>0</v>
      </c>
      <c r="H16" s="195">
        <v>55</v>
      </c>
      <c r="I16" s="195">
        <v>0</v>
      </c>
      <c r="J16" s="195">
        <v>0</v>
      </c>
      <c r="K16" s="195">
        <v>0</v>
      </c>
      <c r="L16" s="195">
        <v>0</v>
      </c>
      <c r="M16" s="404">
        <v>530</v>
      </c>
    </row>
    <row r="17" spans="1:13" x14ac:dyDescent="0.25">
      <c r="A17" s="624"/>
      <c r="B17" s="31" t="s">
        <v>75</v>
      </c>
      <c r="C17" s="196">
        <v>0</v>
      </c>
      <c r="D17" s="196">
        <v>0</v>
      </c>
      <c r="E17" s="196">
        <v>41</v>
      </c>
      <c r="F17" s="196">
        <v>0</v>
      </c>
      <c r="G17" s="196">
        <v>0</v>
      </c>
      <c r="H17" s="196">
        <v>0</v>
      </c>
      <c r="I17" s="196">
        <v>0</v>
      </c>
      <c r="J17" s="196">
        <v>0</v>
      </c>
      <c r="K17" s="196">
        <v>0</v>
      </c>
      <c r="L17" s="196">
        <v>0</v>
      </c>
      <c r="M17" s="404">
        <v>41</v>
      </c>
    </row>
    <row r="18" spans="1:13" x14ac:dyDescent="0.25">
      <c r="A18" s="625"/>
      <c r="B18" s="78" t="s">
        <v>76</v>
      </c>
      <c r="C18" s="197">
        <v>248</v>
      </c>
      <c r="D18" s="197">
        <v>0</v>
      </c>
      <c r="E18" s="197">
        <v>0</v>
      </c>
      <c r="F18" s="197">
        <v>0</v>
      </c>
      <c r="G18" s="197">
        <v>0</v>
      </c>
      <c r="H18" s="197">
        <v>0</v>
      </c>
      <c r="I18" s="197">
        <v>0</v>
      </c>
      <c r="J18" s="197">
        <v>0</v>
      </c>
      <c r="K18" s="197">
        <v>0</v>
      </c>
      <c r="L18" s="197">
        <v>0</v>
      </c>
      <c r="M18" s="404">
        <v>248</v>
      </c>
    </row>
    <row r="19" spans="1:13" ht="26.25" x14ac:dyDescent="0.25">
      <c r="A19" s="633">
        <v>6</v>
      </c>
      <c r="B19" s="31" t="s">
        <v>77</v>
      </c>
      <c r="C19" s="196">
        <v>0</v>
      </c>
      <c r="D19" s="196">
        <v>0</v>
      </c>
      <c r="E19" s="196">
        <v>0</v>
      </c>
      <c r="F19" s="196">
        <v>0</v>
      </c>
      <c r="G19" s="196">
        <v>0</v>
      </c>
      <c r="H19" s="196">
        <v>51</v>
      </c>
      <c r="I19" s="196">
        <v>0</v>
      </c>
      <c r="J19" s="196">
        <v>0</v>
      </c>
      <c r="K19" s="196">
        <v>0</v>
      </c>
      <c r="L19" s="196">
        <v>0</v>
      </c>
      <c r="M19" s="404">
        <v>51</v>
      </c>
    </row>
    <row r="20" spans="1:13" s="49" customFormat="1" x14ac:dyDescent="0.25">
      <c r="A20" s="634"/>
      <c r="B20" s="55" t="s">
        <v>101</v>
      </c>
      <c r="C20" s="197"/>
      <c r="D20" s="197"/>
      <c r="E20" s="197"/>
      <c r="F20" s="197"/>
      <c r="G20" s="197"/>
      <c r="H20" s="197"/>
      <c r="I20" s="197"/>
      <c r="J20" s="197"/>
      <c r="K20" s="197"/>
      <c r="L20" s="197"/>
      <c r="M20" s="404"/>
    </row>
    <row r="21" spans="1:13" x14ac:dyDescent="0.25">
      <c r="A21" s="623">
        <v>7</v>
      </c>
      <c r="B21" s="53" t="s">
        <v>78</v>
      </c>
      <c r="C21" s="195">
        <v>0</v>
      </c>
      <c r="D21" s="195">
        <v>0</v>
      </c>
      <c r="E21" s="195">
        <v>0</v>
      </c>
      <c r="F21" s="195">
        <v>0</v>
      </c>
      <c r="G21" s="195">
        <v>0</v>
      </c>
      <c r="H21" s="195">
        <v>0</v>
      </c>
      <c r="I21" s="195">
        <v>167</v>
      </c>
      <c r="J21" s="195">
        <v>461</v>
      </c>
      <c r="K21" s="195">
        <v>369</v>
      </c>
      <c r="L21" s="195">
        <v>355</v>
      </c>
      <c r="M21" s="404">
        <v>1352</v>
      </c>
    </row>
    <row r="22" spans="1:13" x14ac:dyDescent="0.25">
      <c r="A22" s="625"/>
      <c r="B22" s="55" t="s">
        <v>79</v>
      </c>
      <c r="C22" s="197">
        <v>0</v>
      </c>
      <c r="D22" s="197">
        <v>0</v>
      </c>
      <c r="E22" s="197">
        <v>0</v>
      </c>
      <c r="F22" s="197">
        <v>0</v>
      </c>
      <c r="G22" s="197">
        <v>0</v>
      </c>
      <c r="H22" s="197">
        <v>0</v>
      </c>
      <c r="I22" s="197">
        <v>20</v>
      </c>
      <c r="J22" s="197">
        <v>175</v>
      </c>
      <c r="K22" s="197">
        <v>0</v>
      </c>
      <c r="L22" s="197">
        <v>0</v>
      </c>
      <c r="M22" s="404">
        <v>195</v>
      </c>
    </row>
    <row r="23" spans="1:13" x14ac:dyDescent="0.25">
      <c r="A23" s="623">
        <v>8</v>
      </c>
      <c r="B23" s="53" t="s">
        <v>80</v>
      </c>
      <c r="C23" s="405"/>
      <c r="D23" s="405"/>
      <c r="E23" s="405"/>
      <c r="F23" s="405"/>
      <c r="G23" s="405"/>
      <c r="H23" s="405"/>
      <c r="I23" s="405"/>
      <c r="J23" s="405"/>
      <c r="K23" s="405"/>
      <c r="L23" s="405"/>
      <c r="M23" s="404"/>
    </row>
    <row r="24" spans="1:13" x14ac:dyDescent="0.25">
      <c r="A24" s="624"/>
      <c r="B24" s="31" t="s">
        <v>81</v>
      </c>
      <c r="C24" s="193">
        <v>0</v>
      </c>
      <c r="D24" s="193">
        <v>33</v>
      </c>
      <c r="E24" s="193">
        <v>0</v>
      </c>
      <c r="F24" s="193">
        <v>57</v>
      </c>
      <c r="G24" s="193">
        <v>0</v>
      </c>
      <c r="H24" s="193">
        <v>0</v>
      </c>
      <c r="I24" s="193">
        <v>0</v>
      </c>
      <c r="J24" s="193">
        <v>0</v>
      </c>
      <c r="K24" s="193">
        <v>0</v>
      </c>
      <c r="L24" s="193">
        <v>0</v>
      </c>
      <c r="M24" s="404">
        <v>90</v>
      </c>
    </row>
    <row r="25" spans="1:13" x14ac:dyDescent="0.25">
      <c r="A25" s="624"/>
      <c r="B25" s="31" t="s">
        <v>82</v>
      </c>
      <c r="C25" s="196">
        <v>0</v>
      </c>
      <c r="D25" s="196">
        <v>0</v>
      </c>
      <c r="E25" s="196">
        <v>14</v>
      </c>
      <c r="F25" s="196">
        <v>0</v>
      </c>
      <c r="G25" s="196">
        <v>0</v>
      </c>
      <c r="H25" s="196">
        <v>0</v>
      </c>
      <c r="I25" s="196">
        <v>0</v>
      </c>
      <c r="J25" s="196">
        <v>0</v>
      </c>
      <c r="K25" s="196">
        <v>0</v>
      </c>
      <c r="L25" s="196">
        <v>0</v>
      </c>
      <c r="M25" s="404">
        <v>14</v>
      </c>
    </row>
    <row r="26" spans="1:13" ht="20.25" customHeight="1" x14ac:dyDescent="0.25">
      <c r="A26" s="625"/>
      <c r="B26" s="55" t="s">
        <v>83</v>
      </c>
      <c r="C26" s="197"/>
      <c r="D26" s="197"/>
      <c r="E26" s="197"/>
      <c r="F26" s="197"/>
      <c r="G26" s="197"/>
      <c r="H26" s="197"/>
      <c r="I26" s="197"/>
      <c r="J26" s="197"/>
      <c r="K26" s="197"/>
      <c r="L26" s="197"/>
      <c r="M26" s="404"/>
    </row>
    <row r="27" spans="1:13" x14ac:dyDescent="0.25">
      <c r="A27" s="635" t="s">
        <v>50</v>
      </c>
      <c r="B27" s="636"/>
      <c r="C27" s="198">
        <f>SUM(C4:C26)</f>
        <v>298</v>
      </c>
      <c r="D27" s="198">
        <f t="shared" ref="D27:M27" si="0">SUM(D4:D26)</f>
        <v>411</v>
      </c>
      <c r="E27" s="198">
        <f t="shared" si="0"/>
        <v>102</v>
      </c>
      <c r="F27" s="198">
        <f t="shared" si="0"/>
        <v>117</v>
      </c>
      <c r="G27" s="198">
        <f t="shared" si="0"/>
        <v>79</v>
      </c>
      <c r="H27" s="198">
        <f t="shared" si="0"/>
        <v>106</v>
      </c>
      <c r="I27" s="198">
        <f t="shared" si="0"/>
        <v>187</v>
      </c>
      <c r="J27" s="198">
        <f t="shared" si="0"/>
        <v>636</v>
      </c>
      <c r="K27" s="198">
        <f t="shared" si="0"/>
        <v>369</v>
      </c>
      <c r="L27" s="198">
        <f t="shared" si="0"/>
        <v>355</v>
      </c>
      <c r="M27" s="406">
        <f t="shared" si="0"/>
        <v>2660</v>
      </c>
    </row>
    <row r="28" spans="1:13" x14ac:dyDescent="0.25">
      <c r="A28" s="123"/>
      <c r="B28" s="49"/>
      <c r="C28" s="49"/>
      <c r="D28" s="49"/>
      <c r="E28" s="49"/>
      <c r="F28" s="49"/>
      <c r="G28" s="49"/>
      <c r="H28" s="49"/>
      <c r="I28" s="49"/>
      <c r="J28" s="49"/>
      <c r="K28" s="49"/>
      <c r="L28" s="49"/>
      <c r="M28" s="49"/>
    </row>
    <row r="29" spans="1:13" x14ac:dyDescent="0.25">
      <c r="A29" s="33"/>
      <c r="B29" s="49"/>
      <c r="C29" s="49"/>
      <c r="D29" s="49"/>
      <c r="E29" s="49"/>
      <c r="F29" s="49"/>
      <c r="G29" s="49"/>
      <c r="H29" s="49"/>
      <c r="I29" s="49"/>
      <c r="J29" s="49"/>
      <c r="K29" s="49"/>
      <c r="L29" s="49"/>
      <c r="M29" s="49"/>
    </row>
  </sheetData>
  <mergeCells count="11">
    <mergeCell ref="A16:A18"/>
    <mergeCell ref="A19:A20"/>
    <mergeCell ref="A21:A22"/>
    <mergeCell ref="A23:A26"/>
    <mergeCell ref="A27:B27"/>
    <mergeCell ref="A12:A15"/>
    <mergeCell ref="A2:A3"/>
    <mergeCell ref="B2:B3"/>
    <mergeCell ref="C2:M2"/>
    <mergeCell ref="A5:A7"/>
    <mergeCell ref="A8:A11"/>
  </mergeCells>
  <conditionalFormatting sqref="M4:M26">
    <cfRule type="colorScale" priority="6">
      <colorScale>
        <cfvo type="min"/>
        <cfvo type="max"/>
        <color rgb="FFFCFCFF"/>
        <color rgb="FFA16BB9"/>
      </colorScale>
    </cfRule>
  </conditionalFormatting>
  <pageMargins left="0.7" right="0.7" top="0.75" bottom="0.75" header="0.3" footer="0.3"/>
  <pageSetup paperSize="9" scale="97" orientation="landscape" r:id="rId1"/>
  <headerFooter>
    <oddHeader>&amp;LAugstākās izglītības finansējums</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AA37"/>
  <sheetViews>
    <sheetView zoomScaleNormal="100" workbookViewId="0"/>
  </sheetViews>
  <sheetFormatPr defaultRowHeight="15" x14ac:dyDescent="0.25"/>
  <cols>
    <col min="1" max="1" width="4.5703125" style="437" customWidth="1"/>
    <col min="2" max="3" width="7.42578125" style="437" customWidth="1"/>
    <col min="4" max="4" width="7.28515625" style="437" customWidth="1"/>
    <col min="5" max="8" width="7" style="437" customWidth="1"/>
    <col min="9" max="10" width="7.42578125" style="437" customWidth="1"/>
    <col min="11" max="14" width="7" style="437" customWidth="1"/>
    <col min="15" max="16" width="7.42578125" style="437" customWidth="1"/>
    <col min="17" max="20" width="7" style="437" customWidth="1"/>
    <col min="21" max="22" width="7.42578125" style="437" customWidth="1"/>
    <col min="23" max="26" width="7" style="437" customWidth="1"/>
    <col min="27" max="27" width="0" style="437" hidden="1" customWidth="1"/>
    <col min="28" max="28" width="5.140625" style="437" customWidth="1"/>
    <col min="29" max="16384" width="9.140625" style="437"/>
  </cols>
  <sheetData>
    <row r="1" spans="1:27" ht="20.25" customHeight="1" x14ac:dyDescent="0.25">
      <c r="A1" s="2" t="s">
        <v>279</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row>
    <row r="2" spans="1:27" ht="30" customHeight="1" x14ac:dyDescent="0.25">
      <c r="A2" s="640" t="s">
        <v>0</v>
      </c>
      <c r="B2" s="643" t="s">
        <v>227</v>
      </c>
      <c r="C2" s="646" t="s">
        <v>140</v>
      </c>
      <c r="D2" s="647"/>
      <c r="E2" s="647"/>
      <c r="F2" s="647"/>
      <c r="G2" s="647"/>
      <c r="H2" s="648"/>
      <c r="I2" s="649" t="s">
        <v>228</v>
      </c>
      <c r="J2" s="650"/>
      <c r="K2" s="650"/>
      <c r="L2" s="650"/>
      <c r="M2" s="650"/>
      <c r="N2" s="651"/>
      <c r="O2" s="652" t="s">
        <v>229</v>
      </c>
      <c r="P2" s="653"/>
      <c r="Q2" s="653"/>
      <c r="R2" s="653"/>
      <c r="S2" s="653"/>
      <c r="T2" s="654"/>
      <c r="U2" s="655" t="s">
        <v>230</v>
      </c>
      <c r="V2" s="656"/>
      <c r="W2" s="656"/>
      <c r="X2" s="656"/>
      <c r="Y2" s="656"/>
      <c r="Z2" s="657"/>
      <c r="AA2" s="438" t="s">
        <v>231</v>
      </c>
    </row>
    <row r="3" spans="1:27" ht="15" customHeight="1" x14ac:dyDescent="0.25">
      <c r="A3" s="641"/>
      <c r="B3" s="644"/>
      <c r="C3" s="637" t="s">
        <v>232</v>
      </c>
      <c r="D3" s="638"/>
      <c r="E3" s="637" t="s">
        <v>233</v>
      </c>
      <c r="F3" s="639"/>
      <c r="G3" s="639"/>
      <c r="H3" s="639"/>
      <c r="I3" s="637" t="s">
        <v>232</v>
      </c>
      <c r="J3" s="638"/>
      <c r="K3" s="637" t="s">
        <v>233</v>
      </c>
      <c r="L3" s="639"/>
      <c r="M3" s="639"/>
      <c r="N3" s="639"/>
      <c r="O3" s="637" t="s">
        <v>232</v>
      </c>
      <c r="P3" s="638"/>
      <c r="Q3" s="637" t="s">
        <v>233</v>
      </c>
      <c r="R3" s="639"/>
      <c r="S3" s="639"/>
      <c r="T3" s="639"/>
      <c r="U3" s="637" t="s">
        <v>232</v>
      </c>
      <c r="V3" s="638"/>
      <c r="W3" s="637" t="s">
        <v>233</v>
      </c>
      <c r="X3" s="639"/>
      <c r="Y3" s="639"/>
      <c r="Z3" s="638"/>
      <c r="AA3" s="438"/>
    </row>
    <row r="4" spans="1:27" ht="26.25" x14ac:dyDescent="0.25">
      <c r="A4" s="642"/>
      <c r="B4" s="645"/>
      <c r="C4" s="439" t="s">
        <v>234</v>
      </c>
      <c r="D4" s="440" t="s">
        <v>235</v>
      </c>
      <c r="E4" s="439" t="s">
        <v>236</v>
      </c>
      <c r="F4" s="441" t="s">
        <v>237</v>
      </c>
      <c r="G4" s="441" t="s">
        <v>238</v>
      </c>
      <c r="H4" s="441" t="s">
        <v>239</v>
      </c>
      <c r="I4" s="439" t="s">
        <v>234</v>
      </c>
      <c r="J4" s="440" t="s">
        <v>235</v>
      </c>
      <c r="K4" s="439" t="s">
        <v>236</v>
      </c>
      <c r="L4" s="441" t="s">
        <v>237</v>
      </c>
      <c r="M4" s="441" t="s">
        <v>238</v>
      </c>
      <c r="N4" s="441" t="s">
        <v>239</v>
      </c>
      <c r="O4" s="439" t="s">
        <v>234</v>
      </c>
      <c r="P4" s="440" t="s">
        <v>235</v>
      </c>
      <c r="Q4" s="439" t="s">
        <v>236</v>
      </c>
      <c r="R4" s="441" t="s">
        <v>237</v>
      </c>
      <c r="S4" s="441" t="s">
        <v>238</v>
      </c>
      <c r="T4" s="441" t="s">
        <v>239</v>
      </c>
      <c r="U4" s="439" t="s">
        <v>234</v>
      </c>
      <c r="V4" s="440" t="s">
        <v>235</v>
      </c>
      <c r="W4" s="439" t="s">
        <v>236</v>
      </c>
      <c r="X4" s="441" t="s">
        <v>237</v>
      </c>
      <c r="Y4" s="441" t="s">
        <v>238</v>
      </c>
      <c r="Z4" s="442" t="s">
        <v>239</v>
      </c>
      <c r="AA4" s="443"/>
    </row>
    <row r="5" spans="1:27" x14ac:dyDescent="0.25">
      <c r="A5" s="444">
        <v>1</v>
      </c>
      <c r="B5" s="445" t="s">
        <v>4</v>
      </c>
      <c r="C5" s="446">
        <v>1600</v>
      </c>
      <c r="D5" s="447">
        <v>3000</v>
      </c>
      <c r="E5" s="447">
        <v>1300</v>
      </c>
      <c r="F5" s="447">
        <v>2300</v>
      </c>
      <c r="G5" s="447">
        <v>1100</v>
      </c>
      <c r="H5" s="448">
        <v>2300</v>
      </c>
      <c r="I5" s="446">
        <v>1600</v>
      </c>
      <c r="J5" s="447">
        <v>3600</v>
      </c>
      <c r="K5" s="447">
        <v>1350</v>
      </c>
      <c r="L5" s="447">
        <v>2300</v>
      </c>
      <c r="M5" s="447">
        <v>1200</v>
      </c>
      <c r="N5" s="448">
        <v>1800</v>
      </c>
      <c r="O5" s="446">
        <v>2050</v>
      </c>
      <c r="P5" s="447">
        <v>5950</v>
      </c>
      <c r="Q5" s="447">
        <v>1640</v>
      </c>
      <c r="R5" s="447">
        <v>3820</v>
      </c>
      <c r="S5" s="447">
        <v>1400</v>
      </c>
      <c r="T5" s="448">
        <v>2400</v>
      </c>
      <c r="U5" s="446">
        <v>2700</v>
      </c>
      <c r="V5" s="447">
        <v>4900</v>
      </c>
      <c r="W5" s="447" t="s">
        <v>240</v>
      </c>
      <c r="X5" s="447" t="s">
        <v>240</v>
      </c>
      <c r="Y5" s="447">
        <v>2000</v>
      </c>
      <c r="Z5" s="448">
        <v>2200</v>
      </c>
      <c r="AA5" s="438"/>
    </row>
    <row r="6" spans="1:27" x14ac:dyDescent="0.25">
      <c r="A6" s="449">
        <v>2</v>
      </c>
      <c r="B6" s="450" t="s">
        <v>3</v>
      </c>
      <c r="C6" s="227">
        <v>1480</v>
      </c>
      <c r="D6" s="16">
        <v>2000</v>
      </c>
      <c r="E6" s="16">
        <v>1090</v>
      </c>
      <c r="F6" s="16">
        <v>1500</v>
      </c>
      <c r="G6" s="16">
        <v>990</v>
      </c>
      <c r="H6" s="451">
        <v>990</v>
      </c>
      <c r="I6" s="227">
        <v>1480</v>
      </c>
      <c r="J6" s="16">
        <v>3990</v>
      </c>
      <c r="K6" s="16">
        <v>1280</v>
      </c>
      <c r="L6" s="16">
        <v>1950</v>
      </c>
      <c r="M6" s="16">
        <v>1500</v>
      </c>
      <c r="N6" s="451">
        <v>1620</v>
      </c>
      <c r="O6" s="227">
        <v>1600</v>
      </c>
      <c r="P6" s="16">
        <v>2160</v>
      </c>
      <c r="Q6" s="16">
        <v>1500</v>
      </c>
      <c r="R6" s="16">
        <v>2600</v>
      </c>
      <c r="S6" s="16">
        <v>1500</v>
      </c>
      <c r="T6" s="16">
        <v>1500</v>
      </c>
      <c r="U6" s="227">
        <v>2134</v>
      </c>
      <c r="V6" s="16">
        <v>3000</v>
      </c>
      <c r="W6" s="16">
        <v>2134</v>
      </c>
      <c r="X6" s="16">
        <v>2250</v>
      </c>
      <c r="Y6" s="16" t="s">
        <v>240</v>
      </c>
      <c r="Z6" s="451" t="s">
        <v>240</v>
      </c>
      <c r="AA6" s="438" t="s">
        <v>241</v>
      </c>
    </row>
    <row r="7" spans="1:27" x14ac:dyDescent="0.25">
      <c r="A7" s="449">
        <v>3</v>
      </c>
      <c r="B7" s="450" t="s">
        <v>7</v>
      </c>
      <c r="C7" s="227">
        <v>1350</v>
      </c>
      <c r="D7" s="16">
        <v>4300</v>
      </c>
      <c r="E7" s="16">
        <v>1500</v>
      </c>
      <c r="F7" s="16">
        <v>1600</v>
      </c>
      <c r="G7" s="16" t="s">
        <v>240</v>
      </c>
      <c r="H7" s="451" t="s">
        <v>240</v>
      </c>
      <c r="I7" s="227">
        <v>1600</v>
      </c>
      <c r="J7" s="16">
        <v>4300</v>
      </c>
      <c r="K7" s="16">
        <v>1019</v>
      </c>
      <c r="L7" s="16">
        <v>2500</v>
      </c>
      <c r="M7" s="16" t="s">
        <v>240</v>
      </c>
      <c r="N7" s="451" t="s">
        <v>240</v>
      </c>
      <c r="O7" s="227">
        <v>1640</v>
      </c>
      <c r="P7" s="16">
        <v>4269</v>
      </c>
      <c r="Q7" s="16">
        <v>1350</v>
      </c>
      <c r="R7" s="16">
        <v>1350</v>
      </c>
      <c r="S7" s="16" t="s">
        <v>240</v>
      </c>
      <c r="T7" s="451" t="s">
        <v>240</v>
      </c>
      <c r="U7" s="227">
        <v>2000</v>
      </c>
      <c r="V7" s="16">
        <v>5193</v>
      </c>
      <c r="W7" s="16" t="s">
        <v>240</v>
      </c>
      <c r="X7" s="16" t="s">
        <v>240</v>
      </c>
      <c r="Y7" s="16" t="s">
        <v>240</v>
      </c>
      <c r="Z7" s="451" t="s">
        <v>240</v>
      </c>
      <c r="AA7" s="438" t="s">
        <v>242</v>
      </c>
    </row>
    <row r="8" spans="1:27" x14ac:dyDescent="0.25">
      <c r="A8" s="449">
        <v>4</v>
      </c>
      <c r="B8" s="450" t="s">
        <v>5</v>
      </c>
      <c r="C8" s="227" t="s">
        <v>240</v>
      </c>
      <c r="D8" s="16" t="s">
        <v>240</v>
      </c>
      <c r="E8" s="16" t="s">
        <v>240</v>
      </c>
      <c r="F8" s="16" t="s">
        <v>240</v>
      </c>
      <c r="G8" s="16">
        <v>900</v>
      </c>
      <c r="H8" s="451">
        <v>1400</v>
      </c>
      <c r="I8" s="227">
        <v>1200</v>
      </c>
      <c r="J8" s="16">
        <v>3000</v>
      </c>
      <c r="K8" s="16">
        <v>1000</v>
      </c>
      <c r="L8" s="451">
        <v>1400</v>
      </c>
      <c r="M8" s="16" t="s">
        <v>240</v>
      </c>
      <c r="N8" s="451" t="s">
        <v>240</v>
      </c>
      <c r="O8" s="227">
        <v>1500</v>
      </c>
      <c r="P8" s="16">
        <v>2800</v>
      </c>
      <c r="Q8" s="16">
        <v>1700</v>
      </c>
      <c r="R8" s="451">
        <v>1700</v>
      </c>
      <c r="S8" s="16" t="s">
        <v>240</v>
      </c>
      <c r="T8" s="451" t="s">
        <v>240</v>
      </c>
      <c r="U8" s="227">
        <v>2000</v>
      </c>
      <c r="V8" s="16">
        <v>3750</v>
      </c>
      <c r="W8" s="16" t="s">
        <v>240</v>
      </c>
      <c r="X8" s="16" t="s">
        <v>240</v>
      </c>
      <c r="Y8" s="16" t="s">
        <v>240</v>
      </c>
      <c r="Z8" s="451" t="s">
        <v>240</v>
      </c>
      <c r="AA8" s="438"/>
    </row>
    <row r="9" spans="1:27" x14ac:dyDescent="0.25">
      <c r="A9" s="449">
        <v>5</v>
      </c>
      <c r="B9" s="450" t="s">
        <v>243</v>
      </c>
      <c r="C9" s="227">
        <v>1300</v>
      </c>
      <c r="D9" s="16">
        <v>5000</v>
      </c>
      <c r="E9" s="16">
        <v>1100</v>
      </c>
      <c r="F9" s="16">
        <v>1500</v>
      </c>
      <c r="G9" s="16" t="s">
        <v>240</v>
      </c>
      <c r="H9" s="451" t="s">
        <v>240</v>
      </c>
      <c r="I9" s="227">
        <v>1300</v>
      </c>
      <c r="J9" s="16">
        <v>1800</v>
      </c>
      <c r="K9" s="16" t="s">
        <v>240</v>
      </c>
      <c r="L9" s="16" t="s">
        <v>240</v>
      </c>
      <c r="M9" s="16" t="s">
        <v>240</v>
      </c>
      <c r="N9" s="451" t="s">
        <v>240</v>
      </c>
      <c r="O9" s="227">
        <v>1500</v>
      </c>
      <c r="P9" s="16">
        <v>2000</v>
      </c>
      <c r="Q9" s="16">
        <v>1400</v>
      </c>
      <c r="R9" s="16">
        <v>1800</v>
      </c>
      <c r="S9" s="16" t="s">
        <v>240</v>
      </c>
      <c r="T9" s="451" t="s">
        <v>240</v>
      </c>
      <c r="U9" s="227">
        <v>2100</v>
      </c>
      <c r="V9" s="16">
        <v>2300</v>
      </c>
      <c r="W9" s="16" t="s">
        <v>240</v>
      </c>
      <c r="X9" s="16" t="s">
        <v>240</v>
      </c>
      <c r="Y9" s="16" t="s">
        <v>240</v>
      </c>
      <c r="Z9" s="451" t="s">
        <v>240</v>
      </c>
      <c r="AA9" s="438"/>
    </row>
    <row r="10" spans="1:27" x14ac:dyDescent="0.25">
      <c r="A10" s="449">
        <v>6</v>
      </c>
      <c r="B10" s="450" t="s">
        <v>8</v>
      </c>
      <c r="C10" s="227" t="s">
        <v>240</v>
      </c>
      <c r="D10" s="16" t="s">
        <v>240</v>
      </c>
      <c r="E10" s="16" t="s">
        <v>240</v>
      </c>
      <c r="F10" s="16" t="s">
        <v>240</v>
      </c>
      <c r="G10" s="16">
        <v>1190</v>
      </c>
      <c r="H10" s="451">
        <v>1190</v>
      </c>
      <c r="I10" s="227">
        <v>1520</v>
      </c>
      <c r="J10" s="16">
        <v>2170</v>
      </c>
      <c r="K10" s="16" t="s">
        <v>240</v>
      </c>
      <c r="L10" s="16" t="s">
        <v>240</v>
      </c>
      <c r="M10" s="16">
        <v>1190</v>
      </c>
      <c r="N10" s="451">
        <v>1410</v>
      </c>
      <c r="O10" s="227">
        <v>1710</v>
      </c>
      <c r="P10" s="16">
        <v>3100</v>
      </c>
      <c r="Q10" s="16" t="s">
        <v>240</v>
      </c>
      <c r="R10" s="16" t="s">
        <v>240</v>
      </c>
      <c r="S10" s="16">
        <v>1280</v>
      </c>
      <c r="T10" s="451">
        <v>1540</v>
      </c>
      <c r="U10" s="227">
        <v>2960</v>
      </c>
      <c r="V10" s="16">
        <v>3780</v>
      </c>
      <c r="W10" s="16" t="s">
        <v>240</v>
      </c>
      <c r="X10" s="16" t="s">
        <v>240</v>
      </c>
      <c r="Y10" s="16" t="s">
        <v>240</v>
      </c>
      <c r="Z10" s="451" t="s">
        <v>240</v>
      </c>
      <c r="AA10" s="438"/>
    </row>
    <row r="11" spans="1:27" x14ac:dyDescent="0.25">
      <c r="A11" s="449">
        <v>7</v>
      </c>
      <c r="B11" s="450" t="s">
        <v>14</v>
      </c>
      <c r="C11" s="227">
        <v>1500</v>
      </c>
      <c r="D11" s="16">
        <v>1500</v>
      </c>
      <c r="E11" s="16" t="s">
        <v>240</v>
      </c>
      <c r="F11" s="16" t="s">
        <v>240</v>
      </c>
      <c r="G11" s="16">
        <v>1100</v>
      </c>
      <c r="H11" s="451">
        <v>1100</v>
      </c>
      <c r="I11" s="227">
        <v>2100</v>
      </c>
      <c r="J11" s="16">
        <v>3700</v>
      </c>
      <c r="K11" s="16" t="s">
        <v>240</v>
      </c>
      <c r="L11" s="16" t="s">
        <v>240</v>
      </c>
      <c r="M11" s="16">
        <v>1600</v>
      </c>
      <c r="N11" s="451">
        <v>1600</v>
      </c>
      <c r="O11" s="227">
        <v>2100</v>
      </c>
      <c r="P11" s="16">
        <v>4813</v>
      </c>
      <c r="Q11" s="16" t="s">
        <v>240</v>
      </c>
      <c r="R11" s="16" t="s">
        <v>240</v>
      </c>
      <c r="S11" s="16" t="s">
        <v>240</v>
      </c>
      <c r="T11" s="451" t="s">
        <v>240</v>
      </c>
      <c r="U11" s="227">
        <v>4000</v>
      </c>
      <c r="V11" s="16">
        <v>4500</v>
      </c>
      <c r="W11" s="16">
        <v>4000</v>
      </c>
      <c r="X11" s="16">
        <v>4500</v>
      </c>
      <c r="Y11" s="16" t="s">
        <v>240</v>
      </c>
      <c r="Z11" s="451" t="s">
        <v>240</v>
      </c>
      <c r="AA11" s="438" t="s">
        <v>244</v>
      </c>
    </row>
    <row r="12" spans="1:27" x14ac:dyDescent="0.25">
      <c r="A12" s="449">
        <v>8</v>
      </c>
      <c r="B12" s="450" t="s">
        <v>42</v>
      </c>
      <c r="C12" s="227" t="s">
        <v>240</v>
      </c>
      <c r="D12" s="16" t="s">
        <v>240</v>
      </c>
      <c r="E12" s="16" t="s">
        <v>240</v>
      </c>
      <c r="F12" s="16" t="s">
        <v>240</v>
      </c>
      <c r="G12" s="16" t="s">
        <v>240</v>
      </c>
      <c r="H12" s="451" t="s">
        <v>240</v>
      </c>
      <c r="I12" s="227">
        <v>2220</v>
      </c>
      <c r="J12" s="16">
        <v>5478</v>
      </c>
      <c r="K12" s="16" t="s">
        <v>240</v>
      </c>
      <c r="L12" s="16" t="s">
        <v>240</v>
      </c>
      <c r="M12" s="16" t="s">
        <v>240</v>
      </c>
      <c r="N12" s="451" t="s">
        <v>240</v>
      </c>
      <c r="O12" s="227">
        <v>3045</v>
      </c>
      <c r="P12" s="16">
        <v>3045</v>
      </c>
      <c r="Q12" s="16" t="s">
        <v>240</v>
      </c>
      <c r="R12" s="16" t="s">
        <v>240</v>
      </c>
      <c r="S12" s="16" t="s">
        <v>240</v>
      </c>
      <c r="T12" s="451" t="s">
        <v>240</v>
      </c>
      <c r="U12" s="227">
        <v>4553</v>
      </c>
      <c r="V12" s="16">
        <v>4553</v>
      </c>
      <c r="W12" s="16" t="s">
        <v>240</v>
      </c>
      <c r="X12" s="16" t="s">
        <v>240</v>
      </c>
      <c r="Y12" s="16" t="s">
        <v>240</v>
      </c>
      <c r="Z12" s="451" t="s">
        <v>240</v>
      </c>
      <c r="AA12" s="438"/>
    </row>
    <row r="13" spans="1:27" x14ac:dyDescent="0.25">
      <c r="A13" s="449">
        <v>9</v>
      </c>
      <c r="B13" s="450" t="s">
        <v>245</v>
      </c>
      <c r="C13" s="227">
        <v>2700</v>
      </c>
      <c r="D13" s="16">
        <v>3240</v>
      </c>
      <c r="E13" s="16" t="s">
        <v>240</v>
      </c>
      <c r="F13" s="16" t="s">
        <v>240</v>
      </c>
      <c r="G13" s="452" t="s">
        <v>240</v>
      </c>
      <c r="H13" s="453" t="s">
        <v>240</v>
      </c>
      <c r="I13" s="227">
        <v>2700</v>
      </c>
      <c r="J13" s="16">
        <v>3240</v>
      </c>
      <c r="K13" s="16" t="s">
        <v>240</v>
      </c>
      <c r="L13" s="16" t="s">
        <v>240</v>
      </c>
      <c r="M13" s="16">
        <v>3780</v>
      </c>
      <c r="N13" s="451">
        <v>7896</v>
      </c>
      <c r="O13" s="227">
        <v>2652</v>
      </c>
      <c r="P13" s="16">
        <v>2652</v>
      </c>
      <c r="Q13" s="16" t="s">
        <v>240</v>
      </c>
      <c r="R13" s="16" t="s">
        <v>240</v>
      </c>
      <c r="S13" s="16">
        <v>3720</v>
      </c>
      <c r="T13" s="451">
        <v>3720</v>
      </c>
      <c r="U13" s="227" t="s">
        <v>240</v>
      </c>
      <c r="V13" s="16" t="s">
        <v>240</v>
      </c>
      <c r="W13" s="16" t="s">
        <v>240</v>
      </c>
      <c r="X13" s="16" t="s">
        <v>240</v>
      </c>
      <c r="Y13" s="16" t="s">
        <v>240</v>
      </c>
      <c r="Z13" s="451" t="s">
        <v>240</v>
      </c>
      <c r="AA13" s="438"/>
    </row>
    <row r="14" spans="1:27" x14ac:dyDescent="0.25">
      <c r="A14" s="449">
        <v>10</v>
      </c>
      <c r="B14" s="450" t="s">
        <v>37</v>
      </c>
      <c r="C14" s="227" t="s">
        <v>240</v>
      </c>
      <c r="D14" s="16" t="s">
        <v>240</v>
      </c>
      <c r="E14" s="16" t="s">
        <v>240</v>
      </c>
      <c r="F14" s="16" t="s">
        <v>240</v>
      </c>
      <c r="G14" s="16" t="s">
        <v>240</v>
      </c>
      <c r="H14" s="451" t="s">
        <v>240</v>
      </c>
      <c r="I14" s="227">
        <v>1900</v>
      </c>
      <c r="J14" s="16">
        <v>2400</v>
      </c>
      <c r="K14" s="16" t="s">
        <v>240</v>
      </c>
      <c r="L14" s="16" t="s">
        <v>240</v>
      </c>
      <c r="M14" s="16" t="s">
        <v>240</v>
      </c>
      <c r="N14" s="451" t="s">
        <v>240</v>
      </c>
      <c r="O14" s="227">
        <v>1900</v>
      </c>
      <c r="P14" s="16">
        <v>1900</v>
      </c>
      <c r="Q14" s="16" t="s">
        <v>240</v>
      </c>
      <c r="R14" s="16" t="s">
        <v>240</v>
      </c>
      <c r="S14" s="16" t="s">
        <v>240</v>
      </c>
      <c r="T14" s="451" t="s">
        <v>240</v>
      </c>
      <c r="U14" s="227">
        <v>1920</v>
      </c>
      <c r="V14" s="16">
        <v>1920</v>
      </c>
      <c r="W14" s="16" t="s">
        <v>240</v>
      </c>
      <c r="X14" s="16" t="s">
        <v>240</v>
      </c>
      <c r="Y14" s="16" t="s">
        <v>240</v>
      </c>
      <c r="Z14" s="451" t="s">
        <v>240</v>
      </c>
      <c r="AA14" s="438"/>
    </row>
    <row r="15" spans="1:27" x14ac:dyDescent="0.25">
      <c r="A15" s="449">
        <v>11</v>
      </c>
      <c r="B15" s="450" t="s">
        <v>95</v>
      </c>
      <c r="C15" s="227" t="s">
        <v>240</v>
      </c>
      <c r="D15" s="16" t="s">
        <v>240</v>
      </c>
      <c r="E15" s="16" t="s">
        <v>240</v>
      </c>
      <c r="F15" s="16" t="s">
        <v>240</v>
      </c>
      <c r="G15" s="16" t="s">
        <v>240</v>
      </c>
      <c r="H15" s="451" t="s">
        <v>240</v>
      </c>
      <c r="I15" s="227" t="s">
        <v>240</v>
      </c>
      <c r="J15" s="16" t="s">
        <v>240</v>
      </c>
      <c r="K15" s="16" t="s">
        <v>240</v>
      </c>
      <c r="L15" s="16" t="s">
        <v>240</v>
      </c>
      <c r="M15" s="16" t="s">
        <v>240</v>
      </c>
      <c r="N15" s="451" t="s">
        <v>240</v>
      </c>
      <c r="O15" s="227" t="s">
        <v>240</v>
      </c>
      <c r="P15" s="16" t="s">
        <v>240</v>
      </c>
      <c r="Q15" s="16" t="s">
        <v>240</v>
      </c>
      <c r="R15" s="16" t="s">
        <v>240</v>
      </c>
      <c r="S15" s="16" t="s">
        <v>240</v>
      </c>
      <c r="T15" s="451" t="s">
        <v>240</v>
      </c>
      <c r="U15" s="227" t="s">
        <v>240</v>
      </c>
      <c r="V15" s="16" t="s">
        <v>240</v>
      </c>
      <c r="W15" s="16" t="s">
        <v>240</v>
      </c>
      <c r="X15" s="16" t="s">
        <v>240</v>
      </c>
      <c r="Y15" s="16" t="s">
        <v>240</v>
      </c>
      <c r="Z15" s="451" t="s">
        <v>240</v>
      </c>
      <c r="AA15" s="438"/>
    </row>
    <row r="16" spans="1:27" x14ac:dyDescent="0.25">
      <c r="A16" s="449">
        <v>12</v>
      </c>
      <c r="B16" s="450" t="s">
        <v>246</v>
      </c>
      <c r="C16" s="227" t="s">
        <v>240</v>
      </c>
      <c r="D16" s="16" t="s">
        <v>240</v>
      </c>
      <c r="E16" s="16" t="s">
        <v>240</v>
      </c>
      <c r="F16" s="16" t="s">
        <v>240</v>
      </c>
      <c r="G16" s="16" t="s">
        <v>240</v>
      </c>
      <c r="H16" s="451" t="s">
        <v>240</v>
      </c>
      <c r="I16" s="227" t="s">
        <v>240</v>
      </c>
      <c r="J16" s="16" t="s">
        <v>240</v>
      </c>
      <c r="K16" s="16" t="s">
        <v>240</v>
      </c>
      <c r="L16" s="16" t="s">
        <v>240</v>
      </c>
      <c r="M16" s="16" t="s">
        <v>240</v>
      </c>
      <c r="N16" s="451" t="s">
        <v>240</v>
      </c>
      <c r="O16" s="227" t="s">
        <v>240</v>
      </c>
      <c r="P16" s="16" t="s">
        <v>240</v>
      </c>
      <c r="Q16" s="16" t="s">
        <v>240</v>
      </c>
      <c r="R16" s="16" t="s">
        <v>240</v>
      </c>
      <c r="S16" s="16" t="s">
        <v>240</v>
      </c>
      <c r="T16" s="451" t="s">
        <v>240</v>
      </c>
      <c r="U16" s="227" t="s">
        <v>240</v>
      </c>
      <c r="V16" s="16" t="s">
        <v>240</v>
      </c>
      <c r="W16" s="16" t="s">
        <v>240</v>
      </c>
      <c r="X16" s="16" t="s">
        <v>240</v>
      </c>
      <c r="Y16" s="16" t="s">
        <v>240</v>
      </c>
      <c r="Z16" s="451" t="s">
        <v>240</v>
      </c>
      <c r="AA16" s="438"/>
    </row>
    <row r="17" spans="1:27" x14ac:dyDescent="0.25">
      <c r="A17" s="449">
        <v>13</v>
      </c>
      <c r="B17" s="450" t="s">
        <v>247</v>
      </c>
      <c r="C17" s="227">
        <v>1270</v>
      </c>
      <c r="D17" s="227">
        <v>1270</v>
      </c>
      <c r="E17" s="16" t="s">
        <v>240</v>
      </c>
      <c r="F17" s="16" t="s">
        <v>240</v>
      </c>
      <c r="G17" s="16" t="s">
        <v>240</v>
      </c>
      <c r="H17" s="451" t="s">
        <v>240</v>
      </c>
      <c r="I17" s="227">
        <v>2290</v>
      </c>
      <c r="J17" s="227">
        <v>2440</v>
      </c>
      <c r="K17" s="16">
        <v>455</v>
      </c>
      <c r="L17" s="16">
        <v>2990</v>
      </c>
      <c r="M17" s="16">
        <v>569</v>
      </c>
      <c r="N17" s="451">
        <v>1280</v>
      </c>
      <c r="O17" s="227">
        <v>1070</v>
      </c>
      <c r="P17" s="16">
        <v>1710</v>
      </c>
      <c r="Q17" s="16" t="s">
        <v>240</v>
      </c>
      <c r="R17" s="16" t="s">
        <v>240</v>
      </c>
      <c r="S17" s="16" t="s">
        <v>240</v>
      </c>
      <c r="T17" s="451" t="s">
        <v>240</v>
      </c>
      <c r="U17" s="227">
        <v>1710</v>
      </c>
      <c r="V17" s="16">
        <v>1710</v>
      </c>
      <c r="W17" s="16" t="s">
        <v>240</v>
      </c>
      <c r="X17" s="16" t="s">
        <v>240</v>
      </c>
      <c r="Y17" s="16" t="s">
        <v>240</v>
      </c>
      <c r="Z17" s="451" t="s">
        <v>240</v>
      </c>
      <c r="AA17" s="438"/>
    </row>
    <row r="18" spans="1:27" x14ac:dyDescent="0.25">
      <c r="A18" s="449">
        <v>14</v>
      </c>
      <c r="B18" s="450" t="s">
        <v>40</v>
      </c>
      <c r="C18" s="227">
        <v>1520</v>
      </c>
      <c r="D18" s="16">
        <v>1520</v>
      </c>
      <c r="E18" s="16" t="s">
        <v>240</v>
      </c>
      <c r="F18" s="16" t="s">
        <v>240</v>
      </c>
      <c r="G18" s="16">
        <v>1220</v>
      </c>
      <c r="H18" s="451">
        <v>1220</v>
      </c>
      <c r="I18" s="227">
        <v>1080</v>
      </c>
      <c r="J18" s="16">
        <v>1560</v>
      </c>
      <c r="K18" s="16" t="s">
        <v>240</v>
      </c>
      <c r="L18" s="16" t="s">
        <v>240</v>
      </c>
      <c r="M18" s="16">
        <v>1220</v>
      </c>
      <c r="N18" s="451">
        <v>1450</v>
      </c>
      <c r="O18" s="227">
        <v>1690</v>
      </c>
      <c r="P18" s="16">
        <v>2200</v>
      </c>
      <c r="Q18" s="16" t="s">
        <v>240</v>
      </c>
      <c r="R18" s="16" t="s">
        <v>240</v>
      </c>
      <c r="S18" s="16">
        <v>1140</v>
      </c>
      <c r="T18" s="451">
        <v>1140</v>
      </c>
      <c r="U18" s="227">
        <v>2550</v>
      </c>
      <c r="V18" s="16">
        <v>3250</v>
      </c>
      <c r="W18" s="16" t="s">
        <v>240</v>
      </c>
      <c r="X18" s="16" t="s">
        <v>240</v>
      </c>
      <c r="Y18" s="16" t="s">
        <v>240</v>
      </c>
      <c r="Z18" s="451" t="s">
        <v>240</v>
      </c>
      <c r="AA18" s="438"/>
    </row>
    <row r="19" spans="1:27" x14ac:dyDescent="0.25">
      <c r="A19" s="449">
        <v>15</v>
      </c>
      <c r="B19" s="450" t="s">
        <v>12</v>
      </c>
      <c r="C19" s="227">
        <v>2270</v>
      </c>
      <c r="D19" s="16">
        <v>2270</v>
      </c>
      <c r="E19" s="16" t="s">
        <v>240</v>
      </c>
      <c r="F19" s="16" t="s">
        <v>240</v>
      </c>
      <c r="G19" s="16" t="s">
        <v>240</v>
      </c>
      <c r="H19" s="451" t="s">
        <v>240</v>
      </c>
      <c r="I19" s="227">
        <v>1510</v>
      </c>
      <c r="J19" s="16">
        <v>3000</v>
      </c>
      <c r="K19" s="16" t="s">
        <v>240</v>
      </c>
      <c r="L19" s="16" t="s">
        <v>240</v>
      </c>
      <c r="M19" s="16" t="s">
        <v>240</v>
      </c>
      <c r="N19" s="451" t="s">
        <v>240</v>
      </c>
      <c r="O19" s="227">
        <v>2110</v>
      </c>
      <c r="P19" s="16">
        <v>3870</v>
      </c>
      <c r="Q19" s="16" t="s">
        <v>240</v>
      </c>
      <c r="R19" s="16" t="s">
        <v>240</v>
      </c>
      <c r="S19" s="16" t="s">
        <v>240</v>
      </c>
      <c r="T19" s="451" t="s">
        <v>240</v>
      </c>
      <c r="U19" s="227">
        <v>4550</v>
      </c>
      <c r="V19" s="16">
        <v>4550</v>
      </c>
      <c r="W19" s="16">
        <v>4550</v>
      </c>
      <c r="X19" s="16">
        <v>4550</v>
      </c>
      <c r="Y19" s="16" t="s">
        <v>240</v>
      </c>
      <c r="Z19" s="451" t="s">
        <v>240</v>
      </c>
      <c r="AA19" s="438"/>
    </row>
    <row r="20" spans="1:27" x14ac:dyDescent="0.25">
      <c r="A20" s="454">
        <v>16</v>
      </c>
      <c r="B20" s="455" t="s">
        <v>13</v>
      </c>
      <c r="C20" s="456">
        <v>1558</v>
      </c>
      <c r="D20" s="457">
        <v>1558</v>
      </c>
      <c r="E20" s="457" t="s">
        <v>240</v>
      </c>
      <c r="F20" s="457" t="s">
        <v>240</v>
      </c>
      <c r="G20" s="457" t="s">
        <v>240</v>
      </c>
      <c r="H20" s="458" t="s">
        <v>240</v>
      </c>
      <c r="I20" s="456">
        <v>1558</v>
      </c>
      <c r="J20" s="457">
        <v>1558</v>
      </c>
      <c r="K20" s="457">
        <v>1209</v>
      </c>
      <c r="L20" s="457">
        <v>1209</v>
      </c>
      <c r="M20" s="457" t="s">
        <v>240</v>
      </c>
      <c r="N20" s="458" t="s">
        <v>240</v>
      </c>
      <c r="O20" s="456">
        <v>1924</v>
      </c>
      <c r="P20" s="457">
        <v>1924</v>
      </c>
      <c r="Q20" s="457" t="s">
        <v>240</v>
      </c>
      <c r="R20" s="457" t="s">
        <v>240</v>
      </c>
      <c r="S20" s="457" t="s">
        <v>240</v>
      </c>
      <c r="T20" s="458" t="s">
        <v>240</v>
      </c>
      <c r="U20" s="456">
        <v>3635</v>
      </c>
      <c r="V20" s="457">
        <v>3635</v>
      </c>
      <c r="W20" s="457" t="s">
        <v>240</v>
      </c>
      <c r="X20" s="457" t="s">
        <v>240</v>
      </c>
      <c r="Y20" s="457" t="s">
        <v>240</v>
      </c>
      <c r="Z20" s="458" t="s">
        <v>240</v>
      </c>
      <c r="AA20" s="438"/>
    </row>
    <row r="21" spans="1:27" x14ac:dyDescent="0.25">
      <c r="A21" s="444">
        <v>17</v>
      </c>
      <c r="B21" s="445" t="s">
        <v>248</v>
      </c>
      <c r="C21" s="227" t="s">
        <v>240</v>
      </c>
      <c r="D21" s="16" t="s">
        <v>240</v>
      </c>
      <c r="E21" s="16" t="s">
        <v>240</v>
      </c>
      <c r="F21" s="16" t="s">
        <v>240</v>
      </c>
      <c r="G21" s="16">
        <v>1470</v>
      </c>
      <c r="H21" s="451">
        <v>1670</v>
      </c>
      <c r="I21" s="227">
        <v>1970</v>
      </c>
      <c r="J21" s="16">
        <v>2470</v>
      </c>
      <c r="K21" s="16">
        <v>1977</v>
      </c>
      <c r="L21" s="16">
        <v>2270</v>
      </c>
      <c r="M21" s="16">
        <v>1470</v>
      </c>
      <c r="N21" s="451">
        <v>2170</v>
      </c>
      <c r="O21" s="227">
        <v>2570</v>
      </c>
      <c r="P21" s="16">
        <v>2570</v>
      </c>
      <c r="Q21" s="16">
        <v>2270</v>
      </c>
      <c r="R21" s="16">
        <v>2270</v>
      </c>
      <c r="S21" s="16">
        <v>1870</v>
      </c>
      <c r="T21" s="451">
        <v>2070</v>
      </c>
      <c r="U21" s="227" t="s">
        <v>240</v>
      </c>
      <c r="V21" s="16" t="s">
        <v>240</v>
      </c>
      <c r="W21" s="16">
        <v>2276</v>
      </c>
      <c r="X21" s="16">
        <v>3000</v>
      </c>
      <c r="Y21" s="16" t="s">
        <v>240</v>
      </c>
      <c r="Z21" s="451" t="s">
        <v>240</v>
      </c>
      <c r="AA21" s="438"/>
    </row>
    <row r="22" spans="1:27" x14ac:dyDescent="0.25">
      <c r="A22" s="449">
        <v>18</v>
      </c>
      <c r="B22" s="450" t="s">
        <v>249</v>
      </c>
      <c r="C22" s="227">
        <v>1700</v>
      </c>
      <c r="D22" s="16">
        <v>1700</v>
      </c>
      <c r="E22" s="16">
        <v>1300</v>
      </c>
      <c r="F22" s="16">
        <v>1500</v>
      </c>
      <c r="G22" s="16">
        <v>1200</v>
      </c>
      <c r="H22" s="451">
        <v>1200</v>
      </c>
      <c r="I22" s="227">
        <v>1700</v>
      </c>
      <c r="J22" s="16">
        <v>1700</v>
      </c>
      <c r="K22" s="16">
        <v>1500</v>
      </c>
      <c r="L22" s="16">
        <v>1500</v>
      </c>
      <c r="M22" s="16">
        <v>1400</v>
      </c>
      <c r="N22" s="451">
        <v>1400</v>
      </c>
      <c r="O22" s="227">
        <v>1800</v>
      </c>
      <c r="P22" s="16">
        <v>1800</v>
      </c>
      <c r="Q22" s="16" t="s">
        <v>240</v>
      </c>
      <c r="R22" s="16" t="s">
        <v>240</v>
      </c>
      <c r="S22" s="16" t="s">
        <v>240</v>
      </c>
      <c r="T22" s="451" t="s">
        <v>240</v>
      </c>
      <c r="U22" s="227">
        <v>2000</v>
      </c>
      <c r="V22" s="16">
        <v>2500</v>
      </c>
      <c r="W22" s="16" t="s">
        <v>240</v>
      </c>
      <c r="X22" s="16" t="s">
        <v>240</v>
      </c>
      <c r="Y22" s="16" t="s">
        <v>240</v>
      </c>
      <c r="Z22" s="451" t="s">
        <v>240</v>
      </c>
      <c r="AA22" s="438"/>
    </row>
    <row r="23" spans="1:27" x14ac:dyDescent="0.25">
      <c r="A23" s="449">
        <v>19</v>
      </c>
      <c r="B23" s="450" t="s">
        <v>250</v>
      </c>
      <c r="C23" s="227">
        <v>1320</v>
      </c>
      <c r="D23" s="16">
        <v>1320</v>
      </c>
      <c r="E23" s="16">
        <v>1320</v>
      </c>
      <c r="F23" s="16">
        <v>1320</v>
      </c>
      <c r="G23" s="16" t="s">
        <v>240</v>
      </c>
      <c r="H23" s="451" t="s">
        <v>240</v>
      </c>
      <c r="I23" s="227">
        <v>1680</v>
      </c>
      <c r="J23" s="16">
        <v>2100</v>
      </c>
      <c r="K23" s="16">
        <v>1560</v>
      </c>
      <c r="L23" s="16">
        <v>1850</v>
      </c>
      <c r="M23" s="16" t="s">
        <v>240</v>
      </c>
      <c r="N23" s="451" t="s">
        <v>240</v>
      </c>
      <c r="O23" s="227">
        <v>1990</v>
      </c>
      <c r="P23" s="16">
        <v>2200</v>
      </c>
      <c r="Q23" s="16" t="s">
        <v>240</v>
      </c>
      <c r="R23" s="16" t="s">
        <v>240</v>
      </c>
      <c r="S23" s="16" t="s">
        <v>240</v>
      </c>
      <c r="T23" s="451" t="s">
        <v>240</v>
      </c>
      <c r="U23" s="227" t="s">
        <v>240</v>
      </c>
      <c r="V23" s="16" t="s">
        <v>240</v>
      </c>
      <c r="W23" s="16" t="s">
        <v>240</v>
      </c>
      <c r="X23" s="16" t="s">
        <v>240</v>
      </c>
      <c r="Y23" s="16" t="s">
        <v>240</v>
      </c>
      <c r="Z23" s="451" t="s">
        <v>240</v>
      </c>
      <c r="AA23" s="438"/>
    </row>
    <row r="24" spans="1:27" x14ac:dyDescent="0.25">
      <c r="A24" s="444">
        <v>20</v>
      </c>
      <c r="B24" s="450" t="s">
        <v>251</v>
      </c>
      <c r="C24" s="227">
        <v>2000</v>
      </c>
      <c r="D24" s="16">
        <v>2000</v>
      </c>
      <c r="E24" s="16" t="s">
        <v>240</v>
      </c>
      <c r="F24" s="16" t="s">
        <v>240</v>
      </c>
      <c r="G24" s="16">
        <v>1850</v>
      </c>
      <c r="H24" s="451">
        <v>1850</v>
      </c>
      <c r="I24" s="227">
        <v>2000</v>
      </c>
      <c r="J24" s="16">
        <v>2000</v>
      </c>
      <c r="K24" s="16" t="s">
        <v>240</v>
      </c>
      <c r="L24" s="16" t="s">
        <v>240</v>
      </c>
      <c r="M24" s="16">
        <v>1850</v>
      </c>
      <c r="N24" s="451">
        <v>1850</v>
      </c>
      <c r="O24" s="227">
        <v>2100</v>
      </c>
      <c r="P24" s="16">
        <v>3300</v>
      </c>
      <c r="Q24" s="16" t="s">
        <v>240</v>
      </c>
      <c r="R24" s="16" t="s">
        <v>240</v>
      </c>
      <c r="S24" s="16">
        <v>2100</v>
      </c>
      <c r="T24" s="451">
        <v>3300</v>
      </c>
      <c r="U24" s="227">
        <v>3000</v>
      </c>
      <c r="V24" s="16">
        <v>3000</v>
      </c>
      <c r="W24" s="16" t="s">
        <v>240</v>
      </c>
      <c r="X24" s="16" t="s">
        <v>240</v>
      </c>
      <c r="Y24" s="16" t="s">
        <v>240</v>
      </c>
      <c r="Z24" s="451" t="s">
        <v>240</v>
      </c>
      <c r="AA24" s="438"/>
    </row>
    <row r="25" spans="1:27" x14ac:dyDescent="0.25">
      <c r="A25" s="449">
        <v>21</v>
      </c>
      <c r="B25" s="450" t="s">
        <v>252</v>
      </c>
      <c r="C25" s="227" t="s">
        <v>240</v>
      </c>
      <c r="D25" s="16" t="s">
        <v>240</v>
      </c>
      <c r="E25" s="16" t="s">
        <v>240</v>
      </c>
      <c r="F25" s="16" t="s">
        <v>240</v>
      </c>
      <c r="G25" s="16" t="s">
        <v>240</v>
      </c>
      <c r="H25" s="451" t="s">
        <v>240</v>
      </c>
      <c r="I25" s="227">
        <v>740</v>
      </c>
      <c r="J25" s="16">
        <v>740</v>
      </c>
      <c r="K25" s="16" t="s">
        <v>240</v>
      </c>
      <c r="L25" s="16" t="s">
        <v>240</v>
      </c>
      <c r="M25" s="16" t="s">
        <v>240</v>
      </c>
      <c r="N25" s="451" t="s">
        <v>240</v>
      </c>
      <c r="O25" s="227" t="s">
        <v>240</v>
      </c>
      <c r="P25" s="16" t="s">
        <v>240</v>
      </c>
      <c r="Q25" s="16" t="s">
        <v>240</v>
      </c>
      <c r="R25" s="16" t="s">
        <v>240</v>
      </c>
      <c r="S25" s="16" t="s">
        <v>240</v>
      </c>
      <c r="T25" s="451" t="s">
        <v>240</v>
      </c>
      <c r="U25" s="227" t="s">
        <v>240</v>
      </c>
      <c r="V25" s="16" t="s">
        <v>240</v>
      </c>
      <c r="W25" s="16" t="s">
        <v>240</v>
      </c>
      <c r="X25" s="16" t="s">
        <v>240</v>
      </c>
      <c r="Y25" s="16" t="s">
        <v>240</v>
      </c>
      <c r="Z25" s="451" t="s">
        <v>240</v>
      </c>
      <c r="AA25" s="438"/>
    </row>
    <row r="26" spans="1:27" x14ac:dyDescent="0.25">
      <c r="A26" s="449">
        <v>22</v>
      </c>
      <c r="B26" s="450" t="s">
        <v>253</v>
      </c>
      <c r="C26" s="227" t="s">
        <v>240</v>
      </c>
      <c r="D26" s="16" t="s">
        <v>240</v>
      </c>
      <c r="E26" s="16" t="s">
        <v>240</v>
      </c>
      <c r="F26" s="16" t="s">
        <v>240</v>
      </c>
      <c r="G26" s="16" t="s">
        <v>240</v>
      </c>
      <c r="H26" s="451" t="s">
        <v>240</v>
      </c>
      <c r="I26" s="227">
        <v>1300</v>
      </c>
      <c r="J26" s="16">
        <v>2000</v>
      </c>
      <c r="K26" s="16">
        <v>1300</v>
      </c>
      <c r="L26" s="16">
        <v>1350</v>
      </c>
      <c r="M26" s="16" t="s">
        <v>240</v>
      </c>
      <c r="N26" s="451" t="s">
        <v>240</v>
      </c>
      <c r="O26" s="227">
        <v>1300</v>
      </c>
      <c r="P26" s="16">
        <v>2500</v>
      </c>
      <c r="Q26" s="16">
        <v>1300</v>
      </c>
      <c r="R26" s="16">
        <v>1550</v>
      </c>
      <c r="S26" s="16" t="s">
        <v>240</v>
      </c>
      <c r="T26" s="451" t="s">
        <v>240</v>
      </c>
      <c r="U26" s="227" t="s">
        <v>240</v>
      </c>
      <c r="V26" s="16" t="s">
        <v>240</v>
      </c>
      <c r="W26" s="16" t="s">
        <v>240</v>
      </c>
      <c r="X26" s="16" t="s">
        <v>240</v>
      </c>
      <c r="Y26" s="16" t="s">
        <v>240</v>
      </c>
      <c r="Z26" s="451" t="s">
        <v>240</v>
      </c>
      <c r="AA26" s="438"/>
    </row>
    <row r="27" spans="1:27" x14ac:dyDescent="0.25">
      <c r="A27" s="444">
        <v>23</v>
      </c>
      <c r="B27" s="450" t="s">
        <v>254</v>
      </c>
      <c r="C27" s="227" t="s">
        <v>240</v>
      </c>
      <c r="D27" s="16" t="s">
        <v>240</v>
      </c>
      <c r="E27" s="16" t="s">
        <v>240</v>
      </c>
      <c r="F27" s="16" t="s">
        <v>240</v>
      </c>
      <c r="G27" s="16" t="s">
        <v>240</v>
      </c>
      <c r="H27" s="451" t="s">
        <v>240</v>
      </c>
      <c r="I27" s="227">
        <v>1560</v>
      </c>
      <c r="J27" s="16">
        <v>7770</v>
      </c>
      <c r="K27" s="16">
        <v>1200</v>
      </c>
      <c r="L27" s="16">
        <v>2600</v>
      </c>
      <c r="M27" s="16" t="s">
        <v>240</v>
      </c>
      <c r="N27" s="451" t="s">
        <v>240</v>
      </c>
      <c r="O27" s="227">
        <v>1750</v>
      </c>
      <c r="P27" s="16">
        <v>1950</v>
      </c>
      <c r="Q27" s="16">
        <v>1750</v>
      </c>
      <c r="R27" s="16">
        <v>1950</v>
      </c>
      <c r="S27" s="16" t="s">
        <v>240</v>
      </c>
      <c r="T27" s="451" t="s">
        <v>240</v>
      </c>
      <c r="U27" s="227" t="s">
        <v>240</v>
      </c>
      <c r="V27" s="16" t="s">
        <v>240</v>
      </c>
      <c r="W27" s="16" t="s">
        <v>240</v>
      </c>
      <c r="X27" s="16" t="s">
        <v>240</v>
      </c>
      <c r="Y27" s="16" t="s">
        <v>240</v>
      </c>
      <c r="Z27" s="451" t="s">
        <v>240</v>
      </c>
      <c r="AA27" s="438"/>
    </row>
    <row r="28" spans="1:27" x14ac:dyDescent="0.25">
      <c r="A28" s="449">
        <v>24</v>
      </c>
      <c r="B28" s="450" t="s">
        <v>255</v>
      </c>
      <c r="C28" s="227" t="s">
        <v>240</v>
      </c>
      <c r="D28" s="16" t="s">
        <v>240</v>
      </c>
      <c r="E28" s="16" t="s">
        <v>240</v>
      </c>
      <c r="F28" s="16" t="s">
        <v>240</v>
      </c>
      <c r="G28" s="16" t="s">
        <v>240</v>
      </c>
      <c r="H28" s="451" t="s">
        <v>240</v>
      </c>
      <c r="I28" s="227" t="s">
        <v>240</v>
      </c>
      <c r="J28" s="16" t="s">
        <v>240</v>
      </c>
      <c r="K28" s="16">
        <v>850</v>
      </c>
      <c r="L28" s="16">
        <v>850</v>
      </c>
      <c r="M28" s="16" t="s">
        <v>240</v>
      </c>
      <c r="N28" s="451" t="s">
        <v>240</v>
      </c>
      <c r="O28" s="227" t="s">
        <v>240</v>
      </c>
      <c r="P28" s="16" t="s">
        <v>240</v>
      </c>
      <c r="Q28" s="16">
        <v>900</v>
      </c>
      <c r="R28" s="16">
        <v>900</v>
      </c>
      <c r="S28" s="16" t="s">
        <v>240</v>
      </c>
      <c r="T28" s="451" t="s">
        <v>240</v>
      </c>
      <c r="U28" s="227" t="s">
        <v>240</v>
      </c>
      <c r="V28" s="16" t="s">
        <v>240</v>
      </c>
      <c r="W28" s="16" t="s">
        <v>240</v>
      </c>
      <c r="X28" s="16" t="s">
        <v>240</v>
      </c>
      <c r="Y28" s="16" t="s">
        <v>240</v>
      </c>
      <c r="Z28" s="451" t="s">
        <v>240</v>
      </c>
      <c r="AA28" s="438"/>
    </row>
    <row r="29" spans="1:27" x14ac:dyDescent="0.25">
      <c r="A29" s="449">
        <v>25</v>
      </c>
      <c r="B29" s="450" t="s">
        <v>256</v>
      </c>
      <c r="C29" s="227" t="s">
        <v>240</v>
      </c>
      <c r="D29" s="16" t="s">
        <v>240</v>
      </c>
      <c r="E29" s="16" t="s">
        <v>240</v>
      </c>
      <c r="F29" s="16" t="s">
        <v>240</v>
      </c>
      <c r="G29" s="16" t="s">
        <v>240</v>
      </c>
      <c r="H29" s="451" t="s">
        <v>240</v>
      </c>
      <c r="I29" s="227">
        <v>4150</v>
      </c>
      <c r="J29" s="16">
        <v>4150</v>
      </c>
      <c r="K29" s="16" t="s">
        <v>240</v>
      </c>
      <c r="L29" s="16" t="s">
        <v>240</v>
      </c>
      <c r="M29" s="16" t="s">
        <v>240</v>
      </c>
      <c r="N29" s="451" t="s">
        <v>240</v>
      </c>
      <c r="O29" s="227" t="s">
        <v>240</v>
      </c>
      <c r="P29" s="16" t="s">
        <v>240</v>
      </c>
      <c r="Q29" s="16">
        <v>16500</v>
      </c>
      <c r="R29" s="16">
        <v>17500</v>
      </c>
      <c r="S29" s="16" t="s">
        <v>240</v>
      </c>
      <c r="T29" s="451" t="s">
        <v>240</v>
      </c>
      <c r="U29" s="227" t="s">
        <v>240</v>
      </c>
      <c r="V29" s="16" t="s">
        <v>240</v>
      </c>
      <c r="W29" s="16" t="s">
        <v>240</v>
      </c>
      <c r="X29" s="16" t="s">
        <v>240</v>
      </c>
      <c r="Y29" s="16" t="s">
        <v>240</v>
      </c>
      <c r="Z29" s="451" t="s">
        <v>240</v>
      </c>
      <c r="AA29" s="438"/>
    </row>
    <row r="30" spans="1:27" x14ac:dyDescent="0.25">
      <c r="A30" s="444">
        <v>26</v>
      </c>
      <c r="B30" s="450" t="s">
        <v>257</v>
      </c>
      <c r="C30" s="227" t="s">
        <v>240</v>
      </c>
      <c r="D30" s="16" t="s">
        <v>240</v>
      </c>
      <c r="E30" s="16" t="s">
        <v>240</v>
      </c>
      <c r="F30" s="16" t="s">
        <v>240</v>
      </c>
      <c r="G30" s="16" t="s">
        <v>240</v>
      </c>
      <c r="H30" s="451" t="s">
        <v>240</v>
      </c>
      <c r="I30" s="227">
        <v>3500</v>
      </c>
      <c r="J30" s="16">
        <v>3500</v>
      </c>
      <c r="K30" s="16" t="s">
        <v>240</v>
      </c>
      <c r="L30" s="16" t="s">
        <v>240</v>
      </c>
      <c r="M30" s="16" t="s">
        <v>240</v>
      </c>
      <c r="N30" s="451" t="s">
        <v>240</v>
      </c>
      <c r="O30" s="227">
        <v>5500</v>
      </c>
      <c r="P30" s="16">
        <v>6500</v>
      </c>
      <c r="Q30" s="16">
        <v>5550</v>
      </c>
      <c r="R30" s="16">
        <v>5500</v>
      </c>
      <c r="S30" s="16" t="s">
        <v>240</v>
      </c>
      <c r="T30" s="451" t="s">
        <v>240</v>
      </c>
      <c r="U30" s="227" t="s">
        <v>240</v>
      </c>
      <c r="V30" s="16" t="s">
        <v>240</v>
      </c>
      <c r="W30" s="16" t="s">
        <v>240</v>
      </c>
      <c r="X30" s="16" t="s">
        <v>240</v>
      </c>
      <c r="Y30" s="16" t="s">
        <v>240</v>
      </c>
      <c r="Z30" s="451" t="s">
        <v>240</v>
      </c>
      <c r="AA30" s="438"/>
    </row>
    <row r="31" spans="1:27" x14ac:dyDescent="0.25">
      <c r="A31" s="449">
        <v>27</v>
      </c>
      <c r="B31" s="450" t="s">
        <v>258</v>
      </c>
      <c r="C31" s="227" t="s">
        <v>240</v>
      </c>
      <c r="D31" s="16" t="s">
        <v>240</v>
      </c>
      <c r="E31" s="16" t="s">
        <v>240</v>
      </c>
      <c r="F31" s="16" t="s">
        <v>240</v>
      </c>
      <c r="G31" s="16" t="s">
        <v>240</v>
      </c>
      <c r="H31" s="451" t="s">
        <v>240</v>
      </c>
      <c r="I31" s="227">
        <v>2250</v>
      </c>
      <c r="J31" s="16">
        <v>4800</v>
      </c>
      <c r="K31" s="16">
        <v>2000</v>
      </c>
      <c r="L31" s="16">
        <v>2400</v>
      </c>
      <c r="M31" s="16">
        <v>1700</v>
      </c>
      <c r="N31" s="451">
        <v>2890</v>
      </c>
      <c r="O31" s="227">
        <v>2400</v>
      </c>
      <c r="P31" s="16">
        <v>4960</v>
      </c>
      <c r="Q31" s="16" t="s">
        <v>240</v>
      </c>
      <c r="R31" s="16" t="s">
        <v>240</v>
      </c>
      <c r="S31" s="16">
        <v>1850</v>
      </c>
      <c r="T31" s="451">
        <v>2800</v>
      </c>
      <c r="U31" s="227">
        <v>4000</v>
      </c>
      <c r="V31" s="16">
        <v>4000</v>
      </c>
      <c r="W31" s="16" t="s">
        <v>240</v>
      </c>
      <c r="X31" s="16" t="s">
        <v>240</v>
      </c>
      <c r="Y31" s="16" t="s">
        <v>240</v>
      </c>
      <c r="Z31" s="451" t="s">
        <v>240</v>
      </c>
      <c r="AA31" s="438"/>
    </row>
    <row r="32" spans="1:27" x14ac:dyDescent="0.25">
      <c r="A32" s="449">
        <v>28</v>
      </c>
      <c r="B32" s="450" t="s">
        <v>259</v>
      </c>
      <c r="C32" s="227" t="s">
        <v>240</v>
      </c>
      <c r="D32" s="16" t="s">
        <v>240</v>
      </c>
      <c r="E32" s="16" t="s">
        <v>240</v>
      </c>
      <c r="F32" s="16" t="s">
        <v>240</v>
      </c>
      <c r="G32" s="16" t="s">
        <v>240</v>
      </c>
      <c r="H32" s="451" t="s">
        <v>240</v>
      </c>
      <c r="I32" s="227" t="s">
        <v>240</v>
      </c>
      <c r="J32" s="16" t="s">
        <v>240</v>
      </c>
      <c r="K32" s="16" t="s">
        <v>240</v>
      </c>
      <c r="L32" s="16" t="s">
        <v>240</v>
      </c>
      <c r="M32" s="16" t="s">
        <v>240</v>
      </c>
      <c r="N32" s="451" t="s">
        <v>240</v>
      </c>
      <c r="O32" s="227" t="s">
        <v>240</v>
      </c>
      <c r="P32" s="16" t="s">
        <v>240</v>
      </c>
      <c r="Q32" s="16" t="s">
        <v>240</v>
      </c>
      <c r="R32" s="16" t="s">
        <v>240</v>
      </c>
      <c r="S32" s="16" t="s">
        <v>240</v>
      </c>
      <c r="T32" s="451" t="s">
        <v>240</v>
      </c>
      <c r="U32" s="227" t="s">
        <v>240</v>
      </c>
      <c r="V32" s="16" t="s">
        <v>240</v>
      </c>
      <c r="W32" s="16" t="s">
        <v>240</v>
      </c>
      <c r="X32" s="16" t="s">
        <v>240</v>
      </c>
      <c r="Y32" s="16" t="s">
        <v>240</v>
      </c>
      <c r="Z32" s="451" t="s">
        <v>240</v>
      </c>
      <c r="AA32" s="438"/>
    </row>
    <row r="33" spans="1:27" x14ac:dyDescent="0.25">
      <c r="A33" s="444">
        <v>29</v>
      </c>
      <c r="B33" s="455" t="s">
        <v>260</v>
      </c>
      <c r="C33" s="456" t="s">
        <v>240</v>
      </c>
      <c r="D33" s="457" t="s">
        <v>240</v>
      </c>
      <c r="E33" s="457" t="s">
        <v>240</v>
      </c>
      <c r="F33" s="457" t="s">
        <v>240</v>
      </c>
      <c r="G33" s="457" t="s">
        <v>240</v>
      </c>
      <c r="H33" s="458" t="s">
        <v>240</v>
      </c>
      <c r="I33" s="456">
        <v>1800</v>
      </c>
      <c r="J33" s="457">
        <v>3400</v>
      </c>
      <c r="K33" s="457">
        <v>1350</v>
      </c>
      <c r="L33" s="457">
        <v>3600</v>
      </c>
      <c r="M33" s="457">
        <v>1300</v>
      </c>
      <c r="N33" s="458">
        <v>1300</v>
      </c>
      <c r="O33" s="456">
        <v>2000</v>
      </c>
      <c r="P33" s="457">
        <v>4200</v>
      </c>
      <c r="Q33" s="457">
        <v>1600</v>
      </c>
      <c r="R33" s="457">
        <v>3400</v>
      </c>
      <c r="S33" s="457">
        <v>1700</v>
      </c>
      <c r="T33" s="458">
        <v>1700</v>
      </c>
      <c r="U33" s="456">
        <v>4000</v>
      </c>
      <c r="V33" s="457">
        <v>4000</v>
      </c>
      <c r="W33" s="457" t="s">
        <v>240</v>
      </c>
      <c r="X33" s="457" t="s">
        <v>240</v>
      </c>
      <c r="Y33" s="457">
        <v>3000</v>
      </c>
      <c r="Z33" s="458">
        <v>3000</v>
      </c>
      <c r="AA33" s="438"/>
    </row>
    <row r="34" spans="1:27" x14ac:dyDescent="0.25">
      <c r="A34" s="459" t="s">
        <v>261</v>
      </c>
      <c r="B34" s="460"/>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row>
    <row r="35" spans="1:27" x14ac:dyDescent="0.25">
      <c r="A35" s="461" t="s">
        <v>262</v>
      </c>
      <c r="B35" s="436"/>
      <c r="C35" s="436"/>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row>
    <row r="36" spans="1:27" x14ac:dyDescent="0.25">
      <c r="A36" s="461" t="s">
        <v>263</v>
      </c>
    </row>
    <row r="37" spans="1:27" ht="12" customHeight="1" x14ac:dyDescent="0.25">
      <c r="A37" s="459" t="s">
        <v>264</v>
      </c>
    </row>
  </sheetData>
  <mergeCells count="14">
    <mergeCell ref="O3:P3"/>
    <mergeCell ref="Q3:T3"/>
    <mergeCell ref="U3:V3"/>
    <mergeCell ref="W3:Z3"/>
    <mergeCell ref="A2:A4"/>
    <mergeCell ref="B2:B4"/>
    <mergeCell ref="C2:H2"/>
    <mergeCell ref="I2:N2"/>
    <mergeCell ref="O2:T2"/>
    <mergeCell ref="U2:Z2"/>
    <mergeCell ref="C3:D3"/>
    <mergeCell ref="E3:H3"/>
    <mergeCell ref="I3:J3"/>
    <mergeCell ref="K3:N3"/>
  </mergeCells>
  <conditionalFormatting sqref="C5:Z6 O7:Z7 C7:L8 N8:R8 U8:Z8 C9:Z33">
    <cfRule type="containsText" dxfId="3" priority="4" operator="containsText" text="..">
      <formula>NOT(ISERROR(SEARCH("..",C5)))</formula>
    </cfRule>
  </conditionalFormatting>
  <conditionalFormatting sqref="M7:N7">
    <cfRule type="containsText" dxfId="2" priority="3" operator="containsText" text="..">
      <formula>NOT(ISERROR(SEARCH("..",M7)))</formula>
    </cfRule>
  </conditionalFormatting>
  <conditionalFormatting sqref="S8:T8">
    <cfRule type="containsText" dxfId="1" priority="2" operator="containsText" text="..">
      <formula>NOT(ISERROR(SEARCH("..",S8)))</formula>
    </cfRule>
  </conditionalFormatting>
  <conditionalFormatting sqref="M8">
    <cfRule type="containsText" dxfId="0" priority="1" operator="containsText" text="..">
      <formula>NOT(ISERROR(SEARCH("..",M8)))</formula>
    </cfRule>
  </conditionalFormatting>
  <pageMargins left="0.70866141732283472" right="0.70866141732283472" top="0.74803149606299213" bottom="0.74803149606299213" header="0.31496062992125984" footer="0.31496062992125984"/>
  <pageSetup paperSize="9" scale="69" firstPageNumber="8" fitToHeight="0" orientation="landscape" useFirstPageNumber="1" r:id="rId1"/>
  <headerFooter>
    <oddHeader>&amp;LAugstākās izglītības finansējums</oddHeader>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34"/>
  <sheetViews>
    <sheetView zoomScaleNormal="100" workbookViewId="0">
      <selection activeCell="N13" sqref="N13"/>
    </sheetView>
  </sheetViews>
  <sheetFormatPr defaultRowHeight="15" x14ac:dyDescent="0.25"/>
  <cols>
    <col min="1" max="1" width="4.5703125" style="437" customWidth="1"/>
    <col min="2" max="2" width="7.7109375" style="437" customWidth="1"/>
    <col min="3" max="4" width="6" style="437" customWidth="1"/>
    <col min="5" max="8" width="6.140625" style="437" customWidth="1"/>
    <col min="9" max="9" width="6.85546875" style="437" customWidth="1"/>
    <col min="10" max="16384" width="9.140625" style="437"/>
  </cols>
  <sheetData>
    <row r="1" spans="1:11" ht="20.25" customHeight="1" x14ac:dyDescent="0.25">
      <c r="A1" s="2" t="s">
        <v>284</v>
      </c>
      <c r="B1" s="436"/>
      <c r="C1" s="436"/>
      <c r="D1" s="436"/>
      <c r="E1" s="436"/>
      <c r="F1" s="436"/>
      <c r="G1" s="436"/>
      <c r="H1" s="436"/>
    </row>
    <row r="2" spans="1:11" ht="30" customHeight="1" x14ac:dyDescent="0.25">
      <c r="A2" s="640" t="s">
        <v>0</v>
      </c>
      <c r="B2" s="643" t="s">
        <v>43</v>
      </c>
      <c r="C2" s="658" t="s">
        <v>140</v>
      </c>
      <c r="D2" s="659"/>
      <c r="E2" s="659"/>
      <c r="F2" s="659"/>
      <c r="G2" s="659"/>
      <c r="H2" s="660"/>
    </row>
    <row r="3" spans="1:11" ht="15" customHeight="1" x14ac:dyDescent="0.25">
      <c r="A3" s="641"/>
      <c r="B3" s="644"/>
      <c r="C3" s="637" t="s">
        <v>232</v>
      </c>
      <c r="D3" s="638"/>
      <c r="E3" s="637" t="s">
        <v>233</v>
      </c>
      <c r="F3" s="639"/>
      <c r="G3" s="639"/>
      <c r="H3" s="638"/>
      <c r="I3" s="49"/>
    </row>
    <row r="4" spans="1:11" ht="26.25" x14ac:dyDescent="0.25">
      <c r="A4" s="642"/>
      <c r="B4" s="645"/>
      <c r="C4" s="439" t="s">
        <v>234</v>
      </c>
      <c r="D4" s="440" t="s">
        <v>235</v>
      </c>
      <c r="E4" s="439" t="s">
        <v>236</v>
      </c>
      <c r="F4" s="441" t="s">
        <v>237</v>
      </c>
      <c r="G4" s="441" t="s">
        <v>238</v>
      </c>
      <c r="H4" s="442" t="s">
        <v>239</v>
      </c>
      <c r="I4" s="49"/>
    </row>
    <row r="5" spans="1:11" x14ac:dyDescent="0.25">
      <c r="A5" s="444">
        <v>30</v>
      </c>
      <c r="B5" s="445" t="s">
        <v>39</v>
      </c>
      <c r="C5" s="227" t="s">
        <v>240</v>
      </c>
      <c r="D5" s="16" t="s">
        <v>240</v>
      </c>
      <c r="E5" s="16" t="s">
        <v>240</v>
      </c>
      <c r="F5" s="16" t="s">
        <v>240</v>
      </c>
      <c r="G5" s="447" t="s">
        <v>240</v>
      </c>
      <c r="H5" s="448" t="s">
        <v>240</v>
      </c>
      <c r="I5" s="49"/>
    </row>
    <row r="6" spans="1:11" x14ac:dyDescent="0.25">
      <c r="A6" s="449">
        <v>31</v>
      </c>
      <c r="B6" s="450" t="s">
        <v>29</v>
      </c>
      <c r="C6" s="227">
        <v>1200</v>
      </c>
      <c r="D6" s="16">
        <v>1200</v>
      </c>
      <c r="E6" s="16" t="s">
        <v>240</v>
      </c>
      <c r="F6" s="16" t="s">
        <v>240</v>
      </c>
      <c r="G6" s="16" t="s">
        <v>240</v>
      </c>
      <c r="H6" s="451" t="s">
        <v>240</v>
      </c>
      <c r="I6" s="49"/>
    </row>
    <row r="7" spans="1:11" x14ac:dyDescent="0.25">
      <c r="A7" s="449">
        <v>32</v>
      </c>
      <c r="B7" s="450" t="s">
        <v>265</v>
      </c>
      <c r="C7" s="227">
        <v>800</v>
      </c>
      <c r="D7" s="16">
        <v>900</v>
      </c>
      <c r="E7" s="16">
        <v>800</v>
      </c>
      <c r="F7" s="16">
        <v>900</v>
      </c>
      <c r="G7" s="16" t="s">
        <v>240</v>
      </c>
      <c r="H7" s="451" t="s">
        <v>240</v>
      </c>
      <c r="I7" s="49"/>
    </row>
    <row r="8" spans="1:11" x14ac:dyDescent="0.25">
      <c r="A8" s="449">
        <v>33</v>
      </c>
      <c r="B8" s="450" t="s">
        <v>24</v>
      </c>
      <c r="C8" s="227">
        <v>1500</v>
      </c>
      <c r="D8" s="16">
        <v>1880</v>
      </c>
      <c r="E8" s="16" t="s">
        <v>240</v>
      </c>
      <c r="F8" s="16" t="s">
        <v>240</v>
      </c>
      <c r="G8" s="16">
        <v>1400</v>
      </c>
      <c r="H8" s="451">
        <v>1450</v>
      </c>
      <c r="I8" s="49"/>
      <c r="J8" s="49"/>
      <c r="K8" s="49"/>
    </row>
    <row r="9" spans="1:11" x14ac:dyDescent="0.25">
      <c r="A9" s="449">
        <v>34</v>
      </c>
      <c r="B9" s="450" t="s">
        <v>213</v>
      </c>
      <c r="C9" s="227">
        <v>1400</v>
      </c>
      <c r="D9" s="16">
        <v>1400</v>
      </c>
      <c r="E9" s="16">
        <v>1400</v>
      </c>
      <c r="F9" s="16">
        <v>1400</v>
      </c>
      <c r="G9" s="16" t="s">
        <v>240</v>
      </c>
      <c r="H9" s="451" t="s">
        <v>240</v>
      </c>
      <c r="I9" s="49"/>
    </row>
    <row r="10" spans="1:11" x14ac:dyDescent="0.25">
      <c r="A10" s="449">
        <v>35</v>
      </c>
      <c r="B10" s="450" t="s">
        <v>32</v>
      </c>
      <c r="C10" s="227">
        <v>700</v>
      </c>
      <c r="D10" s="16">
        <v>700</v>
      </c>
      <c r="E10" s="16" t="s">
        <v>240</v>
      </c>
      <c r="F10" s="16" t="s">
        <v>240</v>
      </c>
      <c r="G10" s="16" t="s">
        <v>240</v>
      </c>
      <c r="H10" s="451" t="s">
        <v>240</v>
      </c>
      <c r="I10" s="49"/>
    </row>
    <row r="11" spans="1:11" x14ac:dyDescent="0.25">
      <c r="A11" s="449">
        <v>36</v>
      </c>
      <c r="B11" s="450" t="s">
        <v>31</v>
      </c>
      <c r="C11" s="227">
        <v>1200</v>
      </c>
      <c r="D11" s="16">
        <v>2000</v>
      </c>
      <c r="E11" s="16" t="s">
        <v>240</v>
      </c>
      <c r="F11" s="16" t="s">
        <v>240</v>
      </c>
      <c r="G11" s="16" t="s">
        <v>240</v>
      </c>
      <c r="H11" s="451" t="s">
        <v>240</v>
      </c>
      <c r="I11" s="49"/>
    </row>
    <row r="12" spans="1:11" x14ac:dyDescent="0.25">
      <c r="A12" s="449">
        <v>37</v>
      </c>
      <c r="B12" s="450" t="s">
        <v>266</v>
      </c>
      <c r="C12" s="227">
        <v>996</v>
      </c>
      <c r="D12" s="16">
        <v>996</v>
      </c>
      <c r="E12" s="16">
        <v>640</v>
      </c>
      <c r="F12" s="16">
        <v>570</v>
      </c>
      <c r="G12" s="16" t="s">
        <v>240</v>
      </c>
      <c r="H12" s="451" t="s">
        <v>240</v>
      </c>
      <c r="I12" s="49"/>
    </row>
    <row r="13" spans="1:11" x14ac:dyDescent="0.25">
      <c r="A13" s="449">
        <v>38</v>
      </c>
      <c r="B13" s="450" t="s">
        <v>267</v>
      </c>
      <c r="C13" s="227" t="s">
        <v>240</v>
      </c>
      <c r="D13" s="16" t="s">
        <v>240</v>
      </c>
      <c r="E13" s="16" t="s">
        <v>240</v>
      </c>
      <c r="F13" s="16" t="s">
        <v>240</v>
      </c>
      <c r="G13" s="16" t="s">
        <v>240</v>
      </c>
      <c r="H13" s="451" t="s">
        <v>240</v>
      </c>
      <c r="I13" s="49"/>
    </row>
    <row r="14" spans="1:11" x14ac:dyDescent="0.25">
      <c r="A14" s="449">
        <v>39</v>
      </c>
      <c r="B14" s="450" t="s">
        <v>34</v>
      </c>
      <c r="C14" s="227">
        <v>1200</v>
      </c>
      <c r="D14" s="16">
        <v>1200</v>
      </c>
      <c r="E14" s="16" t="s">
        <v>240</v>
      </c>
      <c r="F14" s="16" t="s">
        <v>240</v>
      </c>
      <c r="G14" s="16" t="s">
        <v>240</v>
      </c>
      <c r="H14" s="451" t="s">
        <v>240</v>
      </c>
      <c r="I14" s="49"/>
    </row>
    <row r="15" spans="1:11" x14ac:dyDescent="0.25">
      <c r="A15" s="449">
        <v>40</v>
      </c>
      <c r="B15" s="450" t="s">
        <v>21</v>
      </c>
      <c r="C15" s="227">
        <v>1600</v>
      </c>
      <c r="D15" s="16">
        <v>1600</v>
      </c>
      <c r="E15" s="16" t="s">
        <v>240</v>
      </c>
      <c r="F15" s="16" t="s">
        <v>240</v>
      </c>
      <c r="G15" s="16" t="s">
        <v>240</v>
      </c>
      <c r="H15" s="451" t="s">
        <v>240</v>
      </c>
      <c r="I15" s="49"/>
      <c r="J15" s="49"/>
    </row>
    <row r="16" spans="1:11" x14ac:dyDescent="0.25">
      <c r="A16" s="449">
        <v>41</v>
      </c>
      <c r="B16" s="450" t="s">
        <v>33</v>
      </c>
      <c r="C16" s="227">
        <v>1200</v>
      </c>
      <c r="D16" s="16">
        <v>1400</v>
      </c>
      <c r="E16" s="16" t="s">
        <v>240</v>
      </c>
      <c r="F16" s="16" t="s">
        <v>240</v>
      </c>
      <c r="G16" s="16" t="s">
        <v>240</v>
      </c>
      <c r="H16" s="451" t="s">
        <v>240</v>
      </c>
      <c r="I16" s="49"/>
    </row>
    <row r="17" spans="1:9" x14ac:dyDescent="0.25">
      <c r="A17" s="449">
        <v>42</v>
      </c>
      <c r="B17" s="450" t="s">
        <v>22</v>
      </c>
      <c r="C17" s="227">
        <v>930</v>
      </c>
      <c r="D17" s="16">
        <v>1070</v>
      </c>
      <c r="E17" s="16">
        <v>880</v>
      </c>
      <c r="F17" s="16">
        <v>1020</v>
      </c>
      <c r="G17" s="16" t="s">
        <v>240</v>
      </c>
      <c r="H17" s="451" t="s">
        <v>240</v>
      </c>
      <c r="I17" s="49"/>
    </row>
    <row r="18" spans="1:9" x14ac:dyDescent="0.25">
      <c r="A18" s="449">
        <v>43</v>
      </c>
      <c r="B18" s="450" t="s">
        <v>27</v>
      </c>
      <c r="C18" s="227">
        <v>2137</v>
      </c>
      <c r="D18" s="16">
        <v>2376</v>
      </c>
      <c r="E18" s="16">
        <v>1656</v>
      </c>
      <c r="F18" s="16">
        <v>1731</v>
      </c>
      <c r="G18" s="16" t="s">
        <v>240</v>
      </c>
      <c r="H18" s="451" t="s">
        <v>240</v>
      </c>
      <c r="I18" s="49"/>
    </row>
    <row r="19" spans="1:9" x14ac:dyDescent="0.25">
      <c r="A19" s="449">
        <v>44</v>
      </c>
      <c r="B19" s="450" t="s">
        <v>25</v>
      </c>
      <c r="C19" s="227" t="s">
        <v>240</v>
      </c>
      <c r="D19" s="16" t="s">
        <v>240</v>
      </c>
      <c r="E19" s="16" t="s">
        <v>240</v>
      </c>
      <c r="F19" s="16" t="s">
        <v>240</v>
      </c>
      <c r="G19" s="16" t="s">
        <v>240</v>
      </c>
      <c r="H19" s="451" t="s">
        <v>240</v>
      </c>
      <c r="I19" s="49"/>
    </row>
    <row r="20" spans="1:9" x14ac:dyDescent="0.25">
      <c r="A20" s="16">
        <v>45</v>
      </c>
      <c r="B20" s="16" t="s">
        <v>35</v>
      </c>
      <c r="C20" s="227" t="s">
        <v>240</v>
      </c>
      <c r="D20" s="16" t="s">
        <v>240</v>
      </c>
      <c r="E20" s="16" t="s">
        <v>240</v>
      </c>
      <c r="F20" s="16" t="s">
        <v>240</v>
      </c>
      <c r="G20" s="16" t="s">
        <v>240</v>
      </c>
      <c r="H20" s="451" t="s">
        <v>240</v>
      </c>
      <c r="I20" s="49"/>
    </row>
    <row r="21" spans="1:9" x14ac:dyDescent="0.25">
      <c r="A21" s="454">
        <v>46</v>
      </c>
      <c r="B21" s="462" t="s">
        <v>28</v>
      </c>
      <c r="C21" s="463" t="s">
        <v>240</v>
      </c>
      <c r="D21" s="454" t="s">
        <v>240</v>
      </c>
      <c r="E21" s="454" t="s">
        <v>240</v>
      </c>
      <c r="F21" s="454" t="s">
        <v>240</v>
      </c>
      <c r="G21" s="454" t="s">
        <v>240</v>
      </c>
      <c r="H21" s="458" t="s">
        <v>240</v>
      </c>
      <c r="I21" s="49"/>
    </row>
    <row r="22" spans="1:9" x14ac:dyDescent="0.25">
      <c r="A22" s="449">
        <v>47</v>
      </c>
      <c r="B22" s="450" t="s">
        <v>268</v>
      </c>
      <c r="C22" s="227">
        <v>1320</v>
      </c>
      <c r="D22" s="16">
        <v>1320</v>
      </c>
      <c r="E22" s="16">
        <v>1320</v>
      </c>
      <c r="F22" s="16">
        <v>1320</v>
      </c>
      <c r="G22" s="16">
        <v>1320</v>
      </c>
      <c r="H22" s="464">
        <v>1320</v>
      </c>
      <c r="I22" s="49"/>
    </row>
    <row r="23" spans="1:9" x14ac:dyDescent="0.25">
      <c r="A23" s="449">
        <v>48</v>
      </c>
      <c r="B23" s="450" t="s">
        <v>269</v>
      </c>
      <c r="C23" s="227" t="s">
        <v>240</v>
      </c>
      <c r="D23" s="16" t="s">
        <v>240</v>
      </c>
      <c r="E23" s="16" t="s">
        <v>240</v>
      </c>
      <c r="F23" s="16" t="s">
        <v>240</v>
      </c>
      <c r="G23" s="16">
        <v>1590</v>
      </c>
      <c r="H23" s="451">
        <v>1590</v>
      </c>
      <c r="I23" s="49"/>
    </row>
    <row r="24" spans="1:9" x14ac:dyDescent="0.25">
      <c r="A24" s="449">
        <v>50</v>
      </c>
      <c r="B24" s="450" t="s">
        <v>270</v>
      </c>
      <c r="C24" s="227">
        <v>1090</v>
      </c>
      <c r="D24" s="16">
        <v>1120</v>
      </c>
      <c r="E24" s="16">
        <v>1040</v>
      </c>
      <c r="F24" s="16">
        <v>1040</v>
      </c>
      <c r="G24" s="16">
        <v>1040</v>
      </c>
      <c r="H24" s="451">
        <v>1040</v>
      </c>
      <c r="I24" s="49"/>
    </row>
    <row r="25" spans="1:9" x14ac:dyDescent="0.25">
      <c r="A25" s="449">
        <v>51</v>
      </c>
      <c r="B25" s="450" t="s">
        <v>271</v>
      </c>
      <c r="C25" s="227">
        <v>900</v>
      </c>
      <c r="D25" s="16">
        <v>900</v>
      </c>
      <c r="E25" s="16">
        <v>900</v>
      </c>
      <c r="F25" s="16">
        <v>900</v>
      </c>
      <c r="G25" s="16">
        <v>900</v>
      </c>
      <c r="H25" s="451">
        <v>900</v>
      </c>
      <c r="I25" s="49"/>
    </row>
    <row r="26" spans="1:9" x14ac:dyDescent="0.25">
      <c r="A26" s="444">
        <v>52</v>
      </c>
      <c r="B26" s="450" t="s">
        <v>272</v>
      </c>
      <c r="C26" s="227" t="s">
        <v>240</v>
      </c>
      <c r="D26" s="16" t="s">
        <v>240</v>
      </c>
      <c r="E26" s="16" t="s">
        <v>240</v>
      </c>
      <c r="F26" s="16" t="s">
        <v>240</v>
      </c>
      <c r="G26" s="16">
        <v>1355</v>
      </c>
      <c r="H26" s="451">
        <v>1955</v>
      </c>
      <c r="I26" s="49"/>
    </row>
    <row r="27" spans="1:9" x14ac:dyDescent="0.25">
      <c r="A27" s="449">
        <v>53</v>
      </c>
      <c r="B27" s="450" t="s">
        <v>273</v>
      </c>
      <c r="C27" s="227">
        <v>1400</v>
      </c>
      <c r="D27" s="16">
        <v>3100</v>
      </c>
      <c r="E27" s="16">
        <v>1400</v>
      </c>
      <c r="F27" s="16">
        <v>2790</v>
      </c>
      <c r="G27" s="16" t="s">
        <v>240</v>
      </c>
      <c r="H27" s="451" t="s">
        <v>240</v>
      </c>
      <c r="I27" s="49"/>
    </row>
    <row r="28" spans="1:9" x14ac:dyDescent="0.25">
      <c r="A28" s="444">
        <v>54</v>
      </c>
      <c r="B28" s="465" t="s">
        <v>274</v>
      </c>
      <c r="C28" s="466">
        <v>1110</v>
      </c>
      <c r="D28" s="467">
        <v>1212</v>
      </c>
      <c r="E28" s="467">
        <v>1110</v>
      </c>
      <c r="F28" s="467">
        <v>1212</v>
      </c>
      <c r="G28" s="467">
        <v>1080</v>
      </c>
      <c r="H28" s="468">
        <v>988</v>
      </c>
      <c r="I28" s="49"/>
    </row>
    <row r="29" spans="1:9" x14ac:dyDescent="0.25">
      <c r="A29" s="444">
        <v>54</v>
      </c>
      <c r="B29" s="455" t="s">
        <v>275</v>
      </c>
      <c r="C29" s="456">
        <v>2300</v>
      </c>
      <c r="D29" s="457">
        <v>3300</v>
      </c>
      <c r="E29" s="457" t="s">
        <v>240</v>
      </c>
      <c r="F29" s="457" t="s">
        <v>240</v>
      </c>
      <c r="G29" s="457">
        <v>2300</v>
      </c>
      <c r="H29" s="458">
        <v>2300</v>
      </c>
      <c r="I29" s="49"/>
    </row>
    <row r="30" spans="1:9" x14ac:dyDescent="0.25">
      <c r="A30" s="459" t="s">
        <v>276</v>
      </c>
      <c r="I30" s="49"/>
    </row>
    <row r="31" spans="1:9" x14ac:dyDescent="0.25">
      <c r="A31" s="461" t="s">
        <v>277</v>
      </c>
    </row>
    <row r="32" spans="1:9" x14ac:dyDescent="0.25">
      <c r="C32" s="469"/>
    </row>
    <row r="34" ht="7.5" customHeight="1" x14ac:dyDescent="0.25"/>
  </sheetData>
  <mergeCells count="5">
    <mergeCell ref="A2:A4"/>
    <mergeCell ref="B2:B4"/>
    <mergeCell ref="C2:H2"/>
    <mergeCell ref="C3:D3"/>
    <mergeCell ref="E3:H3"/>
  </mergeCells>
  <pageMargins left="0.70866141732283472" right="0.70866141732283472" top="0.74803149606299213" bottom="0.74803149606299213" header="0.31496062992125984" footer="0.31496062992125984"/>
  <pageSetup paperSize="9" firstPageNumber="8" fitToHeight="0" orientation="landscape" useFirstPageNumber="1" r:id="rId1"/>
  <headerFooter>
    <oddHeader>&amp;LAugstākās izglītības finansējums</oddHeader>
    <oddFooter>&amp;C&amp;P</oddFooter>
  </headerFooter>
  <rowBreaks count="1" manualBreakCount="1">
    <brk id="3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pageSetUpPr fitToPage="1"/>
  </sheetPr>
  <dimension ref="A1:I31"/>
  <sheetViews>
    <sheetView zoomScale="90" zoomScaleNormal="90" workbookViewId="0">
      <selection activeCell="F7" sqref="F7"/>
    </sheetView>
  </sheetViews>
  <sheetFormatPr defaultRowHeight="15" x14ac:dyDescent="0.25"/>
  <cols>
    <col min="1" max="1" width="60.85546875" style="49" customWidth="1"/>
    <col min="2" max="2" width="20.85546875" style="49" customWidth="1"/>
    <col min="3" max="3" width="23.7109375" style="49" customWidth="1"/>
    <col min="4" max="4" width="18.5703125" style="49" customWidth="1"/>
    <col min="5" max="5" width="27.85546875" style="49" bestFit="1" customWidth="1"/>
    <col min="6" max="6" width="17.7109375" style="49" customWidth="1"/>
    <col min="7" max="7" width="18.85546875" style="49" customWidth="1"/>
    <col min="8" max="8" width="15.42578125" style="49" customWidth="1"/>
    <col min="9" max="9" width="15.140625" style="49" customWidth="1"/>
    <col min="10" max="16384" width="9.140625" style="49"/>
  </cols>
  <sheetData>
    <row r="1" spans="1:8" ht="25.5" customHeight="1" thickBot="1" x14ac:dyDescent="0.35">
      <c r="A1" s="145" t="s">
        <v>171</v>
      </c>
      <c r="B1" s="140"/>
      <c r="C1" s="141"/>
      <c r="D1" s="85"/>
      <c r="E1" s="85"/>
    </row>
    <row r="2" spans="1:8" ht="8.25" customHeight="1" x14ac:dyDescent="0.3">
      <c r="A2" s="142"/>
      <c r="B2" s="143"/>
      <c r="C2" s="85"/>
      <c r="D2" s="85"/>
      <c r="E2" s="85"/>
    </row>
    <row r="3" spans="1:8" ht="18" customHeight="1" x14ac:dyDescent="0.25">
      <c r="A3" s="86" t="s">
        <v>172</v>
      </c>
      <c r="E3" s="91"/>
    </row>
    <row r="4" spans="1:8" ht="22.5" customHeight="1" thickBot="1" x14ac:dyDescent="0.3">
      <c r="B4" s="22"/>
      <c r="C4" s="23"/>
    </row>
    <row r="5" spans="1:8" ht="36" customHeight="1" thickBot="1" x14ac:dyDescent="0.3">
      <c r="A5" s="132" t="s">
        <v>173</v>
      </c>
      <c r="B5" s="133">
        <f>SUM(B7:B8)</f>
        <v>408868717</v>
      </c>
      <c r="C5" s="130" t="s">
        <v>205</v>
      </c>
      <c r="E5" s="24"/>
      <c r="F5" s="157"/>
    </row>
    <row r="6" spans="1:8" ht="18.75" customHeight="1" thickBot="1" x14ac:dyDescent="0.3">
      <c r="A6" s="471" t="s">
        <v>56</v>
      </c>
      <c r="B6" s="471"/>
      <c r="C6" s="146"/>
      <c r="D6" s="157"/>
      <c r="E6" s="157"/>
    </row>
    <row r="7" spans="1:8" ht="21" customHeight="1" x14ac:dyDescent="0.25">
      <c r="A7" s="88" t="s">
        <v>174</v>
      </c>
      <c r="B7" s="158">
        <f>SUM('1.2.'!B5,'1.1.'!B7)</f>
        <v>367636818</v>
      </c>
      <c r="C7" s="421">
        <f>B7/B5</f>
        <v>0.89915614160327162</v>
      </c>
      <c r="D7" s="157"/>
      <c r="E7" s="157"/>
      <c r="F7" s="158"/>
    </row>
    <row r="8" spans="1:8" ht="22.5" customHeight="1" x14ac:dyDescent="0.25">
      <c r="A8" s="92" t="s">
        <v>175</v>
      </c>
      <c r="B8" s="93">
        <f>SUM('1.1.'!B8,'1.2.'!B6)</f>
        <v>41231899</v>
      </c>
      <c r="C8" s="90">
        <f>B8/B5</f>
        <v>0.10084385839672835</v>
      </c>
    </row>
    <row r="9" spans="1:8" ht="31.5" customHeight="1" thickBot="1" x14ac:dyDescent="0.3">
      <c r="A9" s="472" t="s">
        <v>122</v>
      </c>
      <c r="B9" s="472"/>
      <c r="C9" s="472"/>
      <c r="D9" s="472"/>
      <c r="E9" s="472"/>
    </row>
    <row r="10" spans="1:8" ht="51" customHeight="1" thickBot="1" x14ac:dyDescent="0.3">
      <c r="A10" s="132"/>
      <c r="B10" s="129" t="s">
        <v>174</v>
      </c>
      <c r="C10" s="129" t="s">
        <v>175</v>
      </c>
      <c r="D10" s="129" t="s">
        <v>50</v>
      </c>
      <c r="E10" s="130" t="s">
        <v>205</v>
      </c>
    </row>
    <row r="11" spans="1:8" ht="36.75" customHeight="1" x14ac:dyDescent="0.25">
      <c r="A11" s="147" t="s">
        <v>123</v>
      </c>
      <c r="B11" s="148">
        <f>SUM(B12:B15)</f>
        <v>221976097</v>
      </c>
      <c r="C11" s="148">
        <f>SUM(C12:C15)</f>
        <v>31299441</v>
      </c>
      <c r="D11" s="149">
        <f>SUM(B11:C11)</f>
        <v>253275538</v>
      </c>
      <c r="E11" s="434">
        <f>D11/$B$5</f>
        <v>0.61945442991668154</v>
      </c>
      <c r="F11" s="415"/>
      <c r="H11" s="109"/>
    </row>
    <row r="12" spans="1:8" ht="32.25" customHeight="1" x14ac:dyDescent="0.25">
      <c r="A12" s="97" t="s">
        <v>124</v>
      </c>
      <c r="B12" s="98">
        <f>SUM('1.1.'!B12,'1.2.'!B10)</f>
        <v>147886244</v>
      </c>
      <c r="C12" s="98">
        <f>SUM('1.1.'!C12,'1.2.'!C10)</f>
        <v>285557</v>
      </c>
      <c r="D12" s="416">
        <f t="shared" ref="D12:D15" si="0">SUM(B12:C12)</f>
        <v>148171801</v>
      </c>
      <c r="E12" s="100">
        <f t="shared" ref="E12:E15" si="1">D12/$B$5</f>
        <v>0.36239456539297921</v>
      </c>
    </row>
    <row r="13" spans="1:8" ht="24.75" customHeight="1" x14ac:dyDescent="0.25">
      <c r="A13" s="101" t="s">
        <v>125</v>
      </c>
      <c r="B13" s="98">
        <f>SUM('1.1.'!B13,'1.2.'!B11)</f>
        <v>58727744</v>
      </c>
      <c r="C13" s="98">
        <f>SUM('1.1.'!C13,'1.2.'!C11)</f>
        <v>28921605</v>
      </c>
      <c r="D13" s="417">
        <f t="shared" si="0"/>
        <v>87649349</v>
      </c>
      <c r="E13" s="100">
        <f t="shared" si="1"/>
        <v>0.21437039654956044</v>
      </c>
    </row>
    <row r="14" spans="1:8" ht="21" customHeight="1" x14ac:dyDescent="0.25">
      <c r="A14" s="101" t="s">
        <v>126</v>
      </c>
      <c r="B14" s="98">
        <f>SUM('1.1.'!B14,'1.2.'!B12)</f>
        <v>12279883</v>
      </c>
      <c r="C14" s="98">
        <f>SUM('1.1.'!C14,'1.2.'!C12)</f>
        <v>268924</v>
      </c>
      <c r="D14" s="417">
        <f t="shared" si="0"/>
        <v>12548807</v>
      </c>
      <c r="E14" s="100">
        <f t="shared" si="1"/>
        <v>3.0691531237886316E-2</v>
      </c>
    </row>
    <row r="15" spans="1:8" ht="24.75" customHeight="1" x14ac:dyDescent="0.25">
      <c r="A15" s="418" t="s">
        <v>127</v>
      </c>
      <c r="B15" s="419">
        <f>SUM('1.1.'!B15,'1.2.'!B13)</f>
        <v>3082226</v>
      </c>
      <c r="C15" s="419">
        <f>SUM('1.1.'!C15,'1.2.'!C13)</f>
        <v>1823355</v>
      </c>
      <c r="D15" s="416">
        <f t="shared" si="0"/>
        <v>4905581</v>
      </c>
      <c r="E15" s="420">
        <f t="shared" si="1"/>
        <v>1.1997936736255613E-2</v>
      </c>
    </row>
    <row r="16" spans="1:8" ht="30.75" customHeight="1" thickBot="1" x14ac:dyDescent="0.3">
      <c r="A16" s="473" t="s">
        <v>128</v>
      </c>
      <c r="B16" s="473"/>
      <c r="C16" s="473"/>
      <c r="D16" s="473"/>
      <c r="E16" s="473"/>
    </row>
    <row r="17" spans="1:9" ht="53.25" customHeight="1" thickBot="1" x14ac:dyDescent="0.3">
      <c r="A17" s="131"/>
      <c r="B17" s="129" t="s">
        <v>174</v>
      </c>
      <c r="C17" s="129" t="s">
        <v>175</v>
      </c>
      <c r="D17" s="129" t="s">
        <v>50</v>
      </c>
      <c r="E17" s="130" t="s">
        <v>205</v>
      </c>
    </row>
    <row r="18" spans="1:9" ht="21" customHeight="1" x14ac:dyDescent="0.25">
      <c r="A18" s="155" t="s">
        <v>129</v>
      </c>
      <c r="B18" s="150">
        <f>SUM(B19:B21)</f>
        <v>92919252</v>
      </c>
      <c r="C18" s="150">
        <f>SUM(C19:C21)</f>
        <v>1940342</v>
      </c>
      <c r="D18" s="230">
        <f>SUM(B18:C18)</f>
        <v>94859594</v>
      </c>
      <c r="E18" s="434">
        <f>D18/$B$5</f>
        <v>0.23200501788450595</v>
      </c>
      <c r="F18" s="109"/>
      <c r="G18" s="109"/>
      <c r="H18" s="109"/>
      <c r="I18" s="109"/>
    </row>
    <row r="19" spans="1:9" ht="21" customHeight="1" x14ac:dyDescent="0.25">
      <c r="A19" s="97" t="s">
        <v>208</v>
      </c>
      <c r="B19" s="98">
        <f>SUM('1.1.'!B19,'1.2.'!B17)</f>
        <v>62443144</v>
      </c>
      <c r="C19" s="98">
        <f>SUM('1.1.'!C19,'1.2.'!C17)</f>
        <v>1367930</v>
      </c>
      <c r="D19" s="99">
        <f t="shared" ref="D19:D20" si="2">SUM(B19:C19)</f>
        <v>63811074</v>
      </c>
      <c r="E19" s="100">
        <f t="shared" ref="E19:E21" si="3">D19/$B$5</f>
        <v>0.15606739118659449</v>
      </c>
      <c r="H19" s="109"/>
    </row>
    <row r="20" spans="1:9" ht="34.5" customHeight="1" x14ac:dyDescent="0.25">
      <c r="A20" s="97" t="s">
        <v>206</v>
      </c>
      <c r="B20" s="98">
        <f>SUM('1.1.'!B20,'1.2.'!B18)</f>
        <v>25954298</v>
      </c>
      <c r="C20" s="98">
        <f>SUM('1.1.'!C20,'1.2.'!C18)</f>
        <v>35058</v>
      </c>
      <c r="D20" s="99">
        <f t="shared" si="2"/>
        <v>25989356</v>
      </c>
      <c r="E20" s="100">
        <f t="shared" si="3"/>
        <v>6.3564060832758701E-2</v>
      </c>
      <c r="H20" s="109"/>
    </row>
    <row r="21" spans="1:9" ht="21" customHeight="1" x14ac:dyDescent="0.25">
      <c r="A21" s="418" t="s">
        <v>58</v>
      </c>
      <c r="B21" s="419">
        <f>SUM('1.1.'!B21,'1.2.'!B19)</f>
        <v>4521810</v>
      </c>
      <c r="C21" s="419">
        <f>SUM('1.1.'!C21,'1.2.'!C19)</f>
        <v>537354</v>
      </c>
      <c r="D21" s="422">
        <f>SUM(B21:C21)</f>
        <v>5059164</v>
      </c>
      <c r="E21" s="423">
        <f t="shared" si="3"/>
        <v>1.2373565865152751E-2</v>
      </c>
      <c r="H21" s="109"/>
    </row>
    <row r="22" spans="1:9" ht="27" customHeight="1" thickBot="1" x14ac:dyDescent="0.3">
      <c r="A22" s="474" t="s">
        <v>58</v>
      </c>
      <c r="B22" s="474"/>
      <c r="C22" s="474"/>
      <c r="D22" s="474"/>
      <c r="E22" s="474"/>
      <c r="F22" s="105"/>
    </row>
    <row r="23" spans="1:9" ht="45.75" customHeight="1" thickBot="1" x14ac:dyDescent="0.3">
      <c r="A23" s="128"/>
      <c r="B23" s="129" t="s">
        <v>174</v>
      </c>
      <c r="C23" s="129" t="s">
        <v>175</v>
      </c>
      <c r="D23" s="129" t="s">
        <v>50</v>
      </c>
      <c r="E23" s="130" t="s">
        <v>205</v>
      </c>
    </row>
    <row r="24" spans="1:9" ht="25.5" customHeight="1" x14ac:dyDescent="0.25">
      <c r="A24" s="424" t="s">
        <v>58</v>
      </c>
      <c r="B24" s="425">
        <f>SUM('1.1.'!B24,'1.2.'!B22)</f>
        <v>52741469</v>
      </c>
      <c r="C24" s="427">
        <f>SUM('1.1.'!C24,'1.2.'!C22)</f>
        <v>7992115</v>
      </c>
      <c r="D24" s="428">
        <f>SUM(B24:C24)</f>
        <v>60733584</v>
      </c>
      <c r="E24" s="435">
        <f>D24/B5</f>
        <v>0.14854054975303968</v>
      </c>
      <c r="F24" s="158"/>
    </row>
    <row r="25" spans="1:9" ht="25.5" customHeight="1" x14ac:dyDescent="0.25">
      <c r="B25" s="426"/>
    </row>
    <row r="26" spans="1:9" ht="45.75" customHeight="1" x14ac:dyDescent="0.25">
      <c r="A26" s="475" t="s">
        <v>169</v>
      </c>
      <c r="B26" s="475"/>
      <c r="C26" s="475"/>
      <c r="D26" s="475"/>
    </row>
    <row r="28" spans="1:9" x14ac:dyDescent="0.25">
      <c r="B28" s="108"/>
      <c r="C28" s="108"/>
      <c r="D28" s="108"/>
      <c r="E28" s="108"/>
      <c r="F28" s="108"/>
      <c r="G28" s="108"/>
    </row>
    <row r="29" spans="1:9" x14ac:dyDescent="0.25">
      <c r="B29" s="109"/>
      <c r="C29" s="109"/>
      <c r="D29" s="109"/>
      <c r="E29" s="109"/>
      <c r="F29" s="109"/>
      <c r="G29" s="109"/>
    </row>
    <row r="30" spans="1:9" x14ac:dyDescent="0.25">
      <c r="B30" s="109"/>
      <c r="C30" s="109"/>
      <c r="D30" s="109"/>
      <c r="E30" s="109"/>
      <c r="F30" s="109"/>
      <c r="G30" s="109"/>
    </row>
    <row r="31" spans="1:9" x14ac:dyDescent="0.25">
      <c r="B31" s="109"/>
      <c r="C31" s="109"/>
      <c r="D31" s="109"/>
      <c r="E31" s="109"/>
      <c r="F31" s="109"/>
      <c r="G31" s="109"/>
    </row>
  </sheetData>
  <mergeCells count="5">
    <mergeCell ref="A6:B6"/>
    <mergeCell ref="A9:E9"/>
    <mergeCell ref="A16:E16"/>
    <mergeCell ref="A22:E22"/>
    <mergeCell ref="A26:D26"/>
  </mergeCells>
  <pageMargins left="0.70866141732283472" right="0.33291666666666669" top="0.74803149606299213" bottom="0.74803149606299213" header="0.31496062992125984" footer="0.31496062992125984"/>
  <pageSetup paperSize="9" scale="60" firstPageNumber="2" orientation="portrait" useFirstPageNumber="1" r:id="rId1"/>
  <headerFooter>
    <oddHeader>&amp;R&amp;"-,Bold"&amp;E&amp;K512373Augstākās izglītības finansējums 2016. gadā</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pageSetUpPr fitToPage="1"/>
  </sheetPr>
  <dimension ref="A1:G31"/>
  <sheetViews>
    <sheetView zoomScale="90" zoomScaleNormal="90" workbookViewId="0">
      <selection activeCell="B7" sqref="B7"/>
    </sheetView>
  </sheetViews>
  <sheetFormatPr defaultRowHeight="15" x14ac:dyDescent="0.25"/>
  <cols>
    <col min="1" max="1" width="60.85546875" style="49" customWidth="1"/>
    <col min="2" max="2" width="20.85546875" style="49" customWidth="1"/>
    <col min="3" max="3" width="23.7109375" style="49" customWidth="1"/>
    <col min="4" max="4" width="18.5703125" style="49" customWidth="1"/>
    <col min="5" max="5" width="15" style="49" customWidth="1"/>
    <col min="6" max="6" width="17.7109375" style="49" customWidth="1"/>
    <col min="7" max="7" width="18.85546875" style="49" customWidth="1"/>
    <col min="8" max="8" width="12" style="49" customWidth="1"/>
    <col min="9" max="9" width="10.85546875" style="49" customWidth="1"/>
    <col min="10" max="16384" width="9.140625" style="49"/>
  </cols>
  <sheetData>
    <row r="1" spans="1:6" ht="25.5" customHeight="1" thickBot="1" x14ac:dyDescent="0.35">
      <c r="A1" s="145" t="s">
        <v>171</v>
      </c>
      <c r="B1" s="140"/>
      <c r="C1" s="141"/>
      <c r="D1" s="85"/>
      <c r="E1" s="85"/>
    </row>
    <row r="2" spans="1:6" ht="8.25" customHeight="1" x14ac:dyDescent="0.3">
      <c r="A2" s="142"/>
      <c r="B2" s="143"/>
      <c r="C2" s="85"/>
      <c r="D2" s="85"/>
      <c r="E2" s="85"/>
    </row>
    <row r="3" spans="1:6" ht="18" customHeight="1" x14ac:dyDescent="0.25">
      <c r="A3" s="86" t="s">
        <v>170</v>
      </c>
      <c r="E3" s="91"/>
    </row>
    <row r="4" spans="1:6" ht="30.75" customHeight="1" thickBot="1" x14ac:dyDescent="0.3">
      <c r="B4" s="22"/>
      <c r="C4" s="221"/>
    </row>
    <row r="5" spans="1:6" ht="36" customHeight="1" thickBot="1" x14ac:dyDescent="0.3">
      <c r="A5" s="132" t="s">
        <v>173</v>
      </c>
      <c r="B5" s="133">
        <f>SUM(B7:B8)</f>
        <v>372715928</v>
      </c>
      <c r="C5" s="130" t="s">
        <v>205</v>
      </c>
      <c r="E5" s="24"/>
      <c r="F5" s="157"/>
    </row>
    <row r="6" spans="1:6" ht="18.75" customHeight="1" thickBot="1" x14ac:dyDescent="0.3">
      <c r="A6" s="471" t="s">
        <v>56</v>
      </c>
      <c r="B6" s="471"/>
      <c r="C6" s="146"/>
    </row>
    <row r="7" spans="1:6" ht="21" customHeight="1" x14ac:dyDescent="0.25">
      <c r="A7" s="88" t="s">
        <v>120</v>
      </c>
      <c r="B7" s="89">
        <f>SUM('1.3.'!C21)</f>
        <v>337881768</v>
      </c>
      <c r="C7" s="146">
        <f>B7/B5</f>
        <v>0.90653965290155236</v>
      </c>
      <c r="E7" s="24"/>
    </row>
    <row r="8" spans="1:6" ht="22.5" customHeight="1" x14ac:dyDescent="0.25">
      <c r="A8" s="92" t="s">
        <v>121</v>
      </c>
      <c r="B8" s="93">
        <f>SUM('1.3.'!C22)</f>
        <v>34834160</v>
      </c>
      <c r="C8" s="90">
        <f>B8/B5</f>
        <v>9.3460347098447583E-2</v>
      </c>
    </row>
    <row r="9" spans="1:6" ht="31.5" customHeight="1" thickBot="1" x14ac:dyDescent="0.3">
      <c r="A9" s="472" t="s">
        <v>122</v>
      </c>
      <c r="B9" s="472"/>
      <c r="C9" s="472"/>
      <c r="D9" s="472"/>
      <c r="E9" s="472"/>
    </row>
    <row r="10" spans="1:6" ht="51" customHeight="1" thickBot="1" x14ac:dyDescent="0.3">
      <c r="A10" s="132"/>
      <c r="B10" s="129" t="s">
        <v>120</v>
      </c>
      <c r="C10" s="129" t="s">
        <v>121</v>
      </c>
      <c r="D10" s="129" t="s">
        <v>50</v>
      </c>
      <c r="E10" s="130" t="s">
        <v>205</v>
      </c>
    </row>
    <row r="11" spans="1:6" ht="36.75" customHeight="1" x14ac:dyDescent="0.25">
      <c r="A11" s="147" t="s">
        <v>123</v>
      </c>
      <c r="B11" s="148">
        <f>SUM(B12:B15)</f>
        <v>193034632</v>
      </c>
      <c r="C11" s="148">
        <f>SUM(C12:C15)</f>
        <v>25372551</v>
      </c>
      <c r="D11" s="149">
        <f>SUM(B11:C11)</f>
        <v>218407183</v>
      </c>
      <c r="E11" s="222">
        <f>D11/B5</f>
        <v>0.58598832674518808</v>
      </c>
    </row>
    <row r="12" spans="1:6" ht="32.25" customHeight="1" x14ac:dyDescent="0.25">
      <c r="A12" s="97" t="s">
        <v>124</v>
      </c>
      <c r="B12" s="98">
        <f>SUM('1.3.'!F21)</f>
        <v>121755846</v>
      </c>
      <c r="C12" s="98">
        <f>SUM('1.3.'!F22)</f>
        <v>171841</v>
      </c>
      <c r="D12" s="149">
        <f t="shared" ref="D12:D15" si="0">SUM(B12:C12)</f>
        <v>121927687</v>
      </c>
      <c r="E12" s="100">
        <f>D12/$B$5</f>
        <v>0.32713301965458264</v>
      </c>
    </row>
    <row r="13" spans="1:6" ht="24.75" customHeight="1" x14ac:dyDescent="0.25">
      <c r="A13" s="101" t="s">
        <v>125</v>
      </c>
      <c r="B13" s="98">
        <f>SUM('1.3.'!H21)</f>
        <v>56833557</v>
      </c>
      <c r="C13" s="98">
        <f>SUM('1.3.'!H22)</f>
        <v>23652923</v>
      </c>
      <c r="D13" s="149">
        <f t="shared" si="0"/>
        <v>80486480</v>
      </c>
      <c r="E13" s="100">
        <f t="shared" ref="E13:E15" si="1">D13/$B$5</f>
        <v>0.21594590934680957</v>
      </c>
    </row>
    <row r="14" spans="1:6" ht="21" customHeight="1" x14ac:dyDescent="0.25">
      <c r="A14" s="101" t="s">
        <v>126</v>
      </c>
      <c r="B14" s="98">
        <f>SUM('1.3.'!I21)</f>
        <v>11833568</v>
      </c>
      <c r="C14" s="102">
        <f>SUM('1.3.'!I22)</f>
        <v>268924</v>
      </c>
      <c r="D14" s="149">
        <f t="shared" si="0"/>
        <v>12102492</v>
      </c>
      <c r="E14" s="100">
        <f t="shared" si="1"/>
        <v>3.2471088812711005E-2</v>
      </c>
    </row>
    <row r="15" spans="1:6" ht="24.75" customHeight="1" x14ac:dyDescent="0.25">
      <c r="A15" s="154" t="s">
        <v>127</v>
      </c>
      <c r="B15" s="148">
        <f>SUM('1.3.'!J21)</f>
        <v>2611661</v>
      </c>
      <c r="C15" s="148">
        <f>SUM('1.3.'!J22)</f>
        <v>1278863</v>
      </c>
      <c r="D15" s="149">
        <f t="shared" si="0"/>
        <v>3890524</v>
      </c>
      <c r="E15" s="100">
        <f t="shared" si="1"/>
        <v>1.0438308931084909E-2</v>
      </c>
    </row>
    <row r="16" spans="1:6" ht="30.75" customHeight="1" thickBot="1" x14ac:dyDescent="0.3">
      <c r="A16" s="476" t="s">
        <v>128</v>
      </c>
      <c r="B16" s="476"/>
      <c r="C16" s="476"/>
      <c r="D16" s="476"/>
      <c r="E16" s="476"/>
    </row>
    <row r="17" spans="1:7" ht="53.25" customHeight="1" thickBot="1" x14ac:dyDescent="0.3">
      <c r="A17" s="131"/>
      <c r="B17" s="129" t="s">
        <v>120</v>
      </c>
      <c r="C17" s="129" t="s">
        <v>121</v>
      </c>
      <c r="D17" s="129" t="s">
        <v>50</v>
      </c>
      <c r="E17" s="130" t="s">
        <v>205</v>
      </c>
    </row>
    <row r="18" spans="1:7" ht="21" customHeight="1" x14ac:dyDescent="0.25">
      <c r="A18" s="155" t="s">
        <v>129</v>
      </c>
      <c r="B18" s="150">
        <f>SUM(B19:B21)</f>
        <v>92894100</v>
      </c>
      <c r="C18" s="150">
        <f>SUM(C19:C21)</f>
        <v>1936406</v>
      </c>
      <c r="D18" s="149">
        <f>SUM(B18:C18)</f>
        <v>94830506</v>
      </c>
      <c r="E18" s="222">
        <f>D18/$B$5</f>
        <v>0.25443105291706236</v>
      </c>
      <c r="F18" s="109"/>
      <c r="G18" s="109"/>
    </row>
    <row r="19" spans="1:7" ht="21" customHeight="1" x14ac:dyDescent="0.25">
      <c r="A19" s="97" t="s">
        <v>208</v>
      </c>
      <c r="B19" s="98">
        <v>62443144</v>
      </c>
      <c r="C19" s="102">
        <v>1363994</v>
      </c>
      <c r="D19" s="149">
        <f t="shared" ref="D19:D21" si="2">SUM(B19:C19)</f>
        <v>63807138</v>
      </c>
      <c r="E19" s="100">
        <f>D19/$B$5</f>
        <v>0.17119509311660006</v>
      </c>
      <c r="F19" s="109"/>
    </row>
    <row r="20" spans="1:7" ht="34.5" customHeight="1" x14ac:dyDescent="0.25">
      <c r="A20" s="97" t="s">
        <v>206</v>
      </c>
      <c r="B20" s="98">
        <v>25954298</v>
      </c>
      <c r="C20" s="102">
        <v>35058</v>
      </c>
      <c r="D20" s="149">
        <f t="shared" si="2"/>
        <v>25989356</v>
      </c>
      <c r="E20" s="100">
        <f t="shared" ref="E20" si="3">D20/$B$5</f>
        <v>6.9729662854655358E-2</v>
      </c>
    </row>
    <row r="21" spans="1:7" ht="21" customHeight="1" x14ac:dyDescent="0.25">
      <c r="A21" s="154" t="s">
        <v>58</v>
      </c>
      <c r="B21" s="148">
        <v>4496658</v>
      </c>
      <c r="C21" s="148">
        <v>537354</v>
      </c>
      <c r="D21" s="149">
        <f t="shared" si="2"/>
        <v>5034012</v>
      </c>
      <c r="E21" s="100">
        <f>D21/$B$5</f>
        <v>1.3506296945806942E-2</v>
      </c>
    </row>
    <row r="22" spans="1:7" ht="27" customHeight="1" thickBot="1" x14ac:dyDescent="0.3">
      <c r="A22" s="472" t="s">
        <v>58</v>
      </c>
      <c r="B22" s="472"/>
      <c r="C22" s="472"/>
      <c r="D22" s="472"/>
      <c r="E22" s="472"/>
      <c r="F22" s="156"/>
    </row>
    <row r="23" spans="1:7" ht="45.75" customHeight="1" thickBot="1" x14ac:dyDescent="0.3">
      <c r="A23" s="128"/>
      <c r="B23" s="129" t="s">
        <v>120</v>
      </c>
      <c r="C23" s="129" t="s">
        <v>121</v>
      </c>
      <c r="D23" s="129" t="s">
        <v>50</v>
      </c>
      <c r="E23" s="130" t="s">
        <v>205</v>
      </c>
    </row>
    <row r="24" spans="1:7" ht="25.5" customHeight="1" x14ac:dyDescent="0.25">
      <c r="A24" s="151" t="s">
        <v>58</v>
      </c>
      <c r="B24" s="152">
        <f>SUM('1.3.'!M21)</f>
        <v>51953036</v>
      </c>
      <c r="C24" s="152">
        <f>SUM('1.3.'!M22)</f>
        <v>7525202</v>
      </c>
      <c r="D24" s="149">
        <f>SUM(B24:C24)</f>
        <v>59478238</v>
      </c>
      <c r="E24" s="153">
        <f>D24/B5</f>
        <v>0.15958061765474107</v>
      </c>
      <c r="F24" s="158"/>
    </row>
    <row r="25" spans="1:7" ht="25.5" customHeight="1" x14ac:dyDescent="0.25"/>
    <row r="26" spans="1:7" ht="45.75" customHeight="1" x14ac:dyDescent="0.25">
      <c r="A26" s="414"/>
      <c r="B26" s="414"/>
      <c r="C26" s="414"/>
      <c r="D26" s="414"/>
    </row>
    <row r="28" spans="1:7" x14ac:dyDescent="0.25">
      <c r="B28" s="108"/>
      <c r="C28" s="108"/>
      <c r="D28" s="108"/>
      <c r="E28" s="108"/>
      <c r="F28" s="108"/>
      <c r="G28" s="108"/>
    </row>
    <row r="29" spans="1:7" x14ac:dyDescent="0.25">
      <c r="B29" s="109"/>
      <c r="C29" s="109"/>
      <c r="D29" s="109"/>
      <c r="E29" s="109"/>
      <c r="F29" s="109"/>
      <c r="G29" s="109"/>
    </row>
    <row r="30" spans="1:7" x14ac:dyDescent="0.25">
      <c r="B30" s="109"/>
      <c r="C30" s="109"/>
      <c r="D30" s="109"/>
      <c r="E30" s="109"/>
      <c r="F30" s="109"/>
      <c r="G30" s="109"/>
    </row>
    <row r="31" spans="1:7" x14ac:dyDescent="0.25">
      <c r="B31" s="109"/>
      <c r="C31" s="109"/>
      <c r="D31" s="109"/>
      <c r="E31" s="109"/>
      <c r="F31" s="109"/>
      <c r="G31" s="109"/>
    </row>
  </sheetData>
  <mergeCells count="4">
    <mergeCell ref="A6:B6"/>
    <mergeCell ref="A9:E9"/>
    <mergeCell ref="A16:E16"/>
    <mergeCell ref="A22:E22"/>
  </mergeCells>
  <pageMargins left="0.70866141732283472" right="0.33291666666666669" top="0.74803149606299213" bottom="0.74803149606299213" header="0.31496062992125984" footer="0.31496062992125984"/>
  <pageSetup paperSize="9" scale="66" firstPageNumber="2" orientation="portrait" useFirstPageNumber="1" r:id="rId1"/>
  <headerFooter>
    <oddHeader>&amp;R&amp;"-,Bold"&amp;E&amp;K512373Augstākās izglītības finansējums 2016. gadā</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pageSetUpPr fitToPage="1"/>
  </sheetPr>
  <dimension ref="A1:I28"/>
  <sheetViews>
    <sheetView zoomScale="90" zoomScaleNormal="90" workbookViewId="0">
      <selection activeCell="C13" sqref="C13"/>
    </sheetView>
  </sheetViews>
  <sheetFormatPr defaultRowHeight="15" x14ac:dyDescent="0.25"/>
  <cols>
    <col min="1" max="1" width="61" style="49" customWidth="1"/>
    <col min="2" max="2" width="20.28515625" style="49" customWidth="1"/>
    <col min="3" max="3" width="23" style="49" customWidth="1"/>
    <col min="4" max="4" width="18.5703125" style="49" customWidth="1"/>
    <col min="5" max="5" width="16.28515625" style="49" customWidth="1"/>
    <col min="6" max="6" width="14.7109375" style="49" customWidth="1"/>
    <col min="7" max="7" width="11" style="49" customWidth="1"/>
    <col min="8" max="8" width="13.7109375" style="49" customWidth="1"/>
    <col min="9" max="9" width="18.85546875" style="49" customWidth="1"/>
    <col min="10" max="10" width="12" style="49" customWidth="1"/>
    <col min="11" max="11" width="10.85546875" style="49" customWidth="1"/>
    <col min="12" max="16384" width="9.140625" style="49"/>
  </cols>
  <sheetData>
    <row r="1" spans="1:6" ht="21.75" customHeight="1" x14ac:dyDescent="0.25">
      <c r="A1" s="86" t="s">
        <v>176</v>
      </c>
    </row>
    <row r="2" spans="1:6" ht="27" customHeight="1" thickBot="1" x14ac:dyDescent="0.3">
      <c r="B2" s="22"/>
      <c r="C2" s="223"/>
    </row>
    <row r="3" spans="1:6" ht="36" customHeight="1" thickBot="1" x14ac:dyDescent="0.3">
      <c r="A3" s="132" t="s">
        <v>130</v>
      </c>
      <c r="B3" s="133">
        <f>SUM(B5:B6)</f>
        <v>36152789</v>
      </c>
      <c r="C3" s="130" t="s">
        <v>205</v>
      </c>
    </row>
    <row r="4" spans="1:6" ht="18.75" customHeight="1" x14ac:dyDescent="0.25">
      <c r="A4" s="477" t="s">
        <v>56</v>
      </c>
      <c r="B4" s="477"/>
      <c r="C4" s="87"/>
    </row>
    <row r="5" spans="1:6" ht="21" customHeight="1" x14ac:dyDescent="0.25">
      <c r="A5" s="110" t="s">
        <v>207</v>
      </c>
      <c r="B5" s="93">
        <f>SUM('1.4.'!C26)</f>
        <v>29755050</v>
      </c>
      <c r="C5" s="90">
        <f>B5/B3</f>
        <v>0.8230360872020136</v>
      </c>
    </row>
    <row r="6" spans="1:6" ht="23.25" customHeight="1" x14ac:dyDescent="0.25">
      <c r="A6" s="110" t="s">
        <v>131</v>
      </c>
      <c r="B6" s="93">
        <f>SUM('1.4.'!C27)</f>
        <v>6397739</v>
      </c>
      <c r="C6" s="90">
        <f>B6/B3</f>
        <v>0.17696391279798634</v>
      </c>
    </row>
    <row r="7" spans="1:6" ht="31.5" customHeight="1" thickBot="1" x14ac:dyDescent="0.3">
      <c r="A7" s="472" t="s">
        <v>122</v>
      </c>
      <c r="B7" s="472"/>
      <c r="C7" s="472"/>
      <c r="D7" s="472"/>
      <c r="E7" s="472"/>
    </row>
    <row r="8" spans="1:6" ht="48.75" customHeight="1" thickBot="1" x14ac:dyDescent="0.3">
      <c r="A8" s="132"/>
      <c r="B8" s="129" t="s">
        <v>207</v>
      </c>
      <c r="C8" s="129" t="s">
        <v>131</v>
      </c>
      <c r="D8" s="129" t="s">
        <v>50</v>
      </c>
      <c r="E8" s="130" t="s">
        <v>205</v>
      </c>
    </row>
    <row r="9" spans="1:6" ht="36.75" customHeight="1" x14ac:dyDescent="0.25">
      <c r="A9" s="94" t="s">
        <v>123</v>
      </c>
      <c r="B9" s="95">
        <f>SUM(B10:B13)</f>
        <v>28941465</v>
      </c>
      <c r="C9" s="95">
        <f>SUM(C10:C13)</f>
        <v>5926890</v>
      </c>
      <c r="D9" s="96">
        <f>SUM(B9:C9)</f>
        <v>34868355</v>
      </c>
      <c r="E9" s="225">
        <f>D9/$B$3</f>
        <v>0.96447206327567148</v>
      </c>
      <c r="F9" s="109"/>
    </row>
    <row r="10" spans="1:6" ht="32.25" customHeight="1" x14ac:dyDescent="0.25">
      <c r="A10" s="97" t="s">
        <v>124</v>
      </c>
      <c r="B10" s="95">
        <f>SUM('1.4.'!F26)</f>
        <v>26130398</v>
      </c>
      <c r="C10" s="98">
        <f>SUM('1.4.'!F27)</f>
        <v>113716</v>
      </c>
      <c r="D10" s="96">
        <f>SUM(B10:C10)</f>
        <v>26244114</v>
      </c>
      <c r="E10" s="224">
        <f t="shared" ref="E10:E13" si="0">D10/$B$3</f>
        <v>0.72592225180746084</v>
      </c>
    </row>
    <row r="11" spans="1:6" ht="24.75" customHeight="1" x14ac:dyDescent="0.25">
      <c r="A11" s="101" t="s">
        <v>125</v>
      </c>
      <c r="B11" s="98">
        <f>SUM('1.4.'!H26)</f>
        <v>1894187</v>
      </c>
      <c r="C11" s="98">
        <f>SUM('1.4.'!H27)</f>
        <v>5268682</v>
      </c>
      <c r="D11" s="96">
        <f t="shared" ref="D11:D13" si="1">SUM(B11:C11)</f>
        <v>7162869</v>
      </c>
      <c r="E11" s="224">
        <f t="shared" si="0"/>
        <v>0.19812770184895001</v>
      </c>
    </row>
    <row r="12" spans="1:6" ht="21" customHeight="1" x14ac:dyDescent="0.25">
      <c r="A12" s="101" t="s">
        <v>126</v>
      </c>
      <c r="B12" s="102">
        <f>SUM('1.4.'!I26)</f>
        <v>446315</v>
      </c>
      <c r="C12" s="102"/>
      <c r="D12" s="96">
        <f t="shared" si="1"/>
        <v>446315</v>
      </c>
      <c r="E12" s="224">
        <f t="shared" si="0"/>
        <v>1.2345243958910058E-2</v>
      </c>
    </row>
    <row r="13" spans="1:6" ht="24.75" customHeight="1" x14ac:dyDescent="0.25">
      <c r="A13" s="103" t="s">
        <v>127</v>
      </c>
      <c r="B13" s="95">
        <f>SUM('1.4.'!J26)</f>
        <v>470565</v>
      </c>
      <c r="C13" s="95">
        <f>SUM('1.4.'!J27)</f>
        <v>544492</v>
      </c>
      <c r="D13" s="96">
        <f t="shared" si="1"/>
        <v>1015057</v>
      </c>
      <c r="E13" s="224">
        <f t="shared" si="0"/>
        <v>2.8076865660350576E-2</v>
      </c>
    </row>
    <row r="14" spans="1:6" ht="30.75" customHeight="1" thickBot="1" x14ac:dyDescent="0.3">
      <c r="A14" s="478" t="s">
        <v>128</v>
      </c>
      <c r="B14" s="478"/>
      <c r="C14" s="478"/>
      <c r="D14" s="478"/>
      <c r="E14" s="478"/>
    </row>
    <row r="15" spans="1:6" ht="53.25" customHeight="1" thickBot="1" x14ac:dyDescent="0.3">
      <c r="A15" s="131"/>
      <c r="B15" s="129" t="s">
        <v>207</v>
      </c>
      <c r="C15" s="129" t="s">
        <v>131</v>
      </c>
      <c r="D15" s="129" t="s">
        <v>50</v>
      </c>
      <c r="E15" s="130" t="s">
        <v>205</v>
      </c>
    </row>
    <row r="16" spans="1:6" ht="21" customHeight="1" x14ac:dyDescent="0.25">
      <c r="A16" s="104" t="s">
        <v>129</v>
      </c>
      <c r="B16" s="95">
        <f>SUM(B17:B19)</f>
        <v>25152</v>
      </c>
      <c r="C16" s="95">
        <f>SUM(C17:C19)</f>
        <v>3936</v>
      </c>
      <c r="D16" s="96">
        <v>29088</v>
      </c>
      <c r="E16" s="226">
        <f>D16/$B$3</f>
        <v>8.0458522854211885E-4</v>
      </c>
      <c r="F16" s="109"/>
    </row>
    <row r="17" spans="1:9" ht="21" customHeight="1" x14ac:dyDescent="0.25">
      <c r="A17" s="97" t="s">
        <v>208</v>
      </c>
      <c r="B17" s="102"/>
      <c r="C17" s="102">
        <v>3936</v>
      </c>
      <c r="D17" s="99">
        <v>3936</v>
      </c>
      <c r="E17" s="226">
        <f t="shared" ref="E17:E19" si="2">D17/$B$3</f>
        <v>1.0887126854860354E-4</v>
      </c>
    </row>
    <row r="18" spans="1:9" ht="34.5" customHeight="1" x14ac:dyDescent="0.25">
      <c r="A18" s="97" t="s">
        <v>206</v>
      </c>
      <c r="B18" s="102"/>
      <c r="C18" s="102"/>
      <c r="D18" s="99"/>
      <c r="E18" s="226">
        <f t="shared" si="2"/>
        <v>0</v>
      </c>
    </row>
    <row r="19" spans="1:9" ht="21" customHeight="1" x14ac:dyDescent="0.25">
      <c r="A19" s="103" t="s">
        <v>58</v>
      </c>
      <c r="B19" s="95">
        <v>25152</v>
      </c>
      <c r="C19" s="95"/>
      <c r="D19" s="111">
        <v>25152</v>
      </c>
      <c r="E19" s="226">
        <f t="shared" si="2"/>
        <v>6.9571395999351528E-4</v>
      </c>
    </row>
    <row r="20" spans="1:9" ht="27" customHeight="1" thickBot="1" x14ac:dyDescent="0.3">
      <c r="A20" s="479" t="s">
        <v>58</v>
      </c>
      <c r="B20" s="479"/>
      <c r="C20" s="479"/>
      <c r="D20" s="479"/>
      <c r="E20" s="479"/>
      <c r="F20" s="479"/>
      <c r="G20" s="479"/>
    </row>
    <row r="21" spans="1:9" ht="45.75" customHeight="1" thickBot="1" x14ac:dyDescent="0.3">
      <c r="A21" s="128"/>
      <c r="B21" s="129" t="s">
        <v>207</v>
      </c>
      <c r="C21" s="129" t="s">
        <v>131</v>
      </c>
      <c r="D21" s="129" t="s">
        <v>50</v>
      </c>
      <c r="E21" s="130" t="s">
        <v>205</v>
      </c>
    </row>
    <row r="22" spans="1:9" ht="25.5" customHeight="1" x14ac:dyDescent="0.25">
      <c r="A22" s="106" t="s">
        <v>58</v>
      </c>
      <c r="B22" s="107">
        <f>SUM('1.4.'!M26)</f>
        <v>788433</v>
      </c>
      <c r="C22" s="107">
        <f>SUM('1.4.'!M27)</f>
        <v>466913</v>
      </c>
      <c r="D22" s="96">
        <f>SUM(B22:C22)</f>
        <v>1255346</v>
      </c>
      <c r="E22" s="112">
        <f>D22/B3</f>
        <v>3.4723351495786398E-2</v>
      </c>
    </row>
    <row r="23" spans="1:9" ht="56.25" customHeight="1" x14ac:dyDescent="0.25">
      <c r="A23" s="414"/>
      <c r="B23" s="414"/>
      <c r="C23" s="414"/>
    </row>
    <row r="25" spans="1:9" ht="51.75" customHeight="1" x14ac:dyDescent="0.25">
      <c r="B25" s="108"/>
      <c r="C25" s="108"/>
      <c r="D25" s="108"/>
      <c r="E25" s="108"/>
      <c r="F25" s="108"/>
      <c r="G25" s="108"/>
      <c r="H25" s="108"/>
      <c r="I25" s="108"/>
    </row>
    <row r="26" spans="1:9" x14ac:dyDescent="0.25">
      <c r="B26" s="109"/>
      <c r="C26" s="109"/>
      <c r="D26" s="109"/>
      <c r="E26" s="109"/>
      <c r="F26" s="109"/>
      <c r="G26" s="109"/>
      <c r="H26" s="109"/>
      <c r="I26" s="109"/>
    </row>
    <row r="27" spans="1:9" x14ac:dyDescent="0.25">
      <c r="B27" s="109"/>
      <c r="C27" s="109"/>
      <c r="D27" s="109"/>
      <c r="E27" s="109"/>
      <c r="F27" s="109"/>
      <c r="G27" s="109"/>
      <c r="H27" s="109"/>
      <c r="I27" s="109"/>
    </row>
    <row r="28" spans="1:9" x14ac:dyDescent="0.25">
      <c r="B28" s="109"/>
      <c r="C28" s="109"/>
      <c r="D28" s="109"/>
      <c r="E28" s="109"/>
      <c r="F28" s="109"/>
      <c r="G28" s="109"/>
      <c r="H28" s="109"/>
      <c r="I28" s="109"/>
    </row>
  </sheetData>
  <mergeCells count="4">
    <mergeCell ref="A4:B4"/>
    <mergeCell ref="A7:E7"/>
    <mergeCell ref="A14:E14"/>
    <mergeCell ref="A20:G20"/>
  </mergeCells>
  <pageMargins left="0.70866141732283472" right="0.63" top="0.74803149606299213" bottom="0.74803149606299213" header="0.31496062992125984" footer="0.31496062992125984"/>
  <pageSetup paperSize="9" scale="63" firstPageNumber="2" orientation="portrait" useFirstPageNumber="1" r:id="rId1"/>
  <headerFooter>
    <oddHeader>&amp;R&amp;E&amp;K512373Augstākās izglītības finansējums 2016. gadā</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U27"/>
  <sheetViews>
    <sheetView zoomScaleNormal="100" workbookViewId="0">
      <pane ySplit="5" topLeftCell="A6" activePane="bottomLeft" state="frozen"/>
      <selection activeCell="E5" sqref="E5"/>
      <selection pane="bottomLeft"/>
    </sheetView>
  </sheetViews>
  <sheetFormatPr defaultRowHeight="12.75" x14ac:dyDescent="0.2"/>
  <cols>
    <col min="1" max="1" width="6.7109375" style="1" customWidth="1"/>
    <col min="2" max="2" width="11.85546875" style="1" customWidth="1"/>
    <col min="3" max="4" width="12.42578125" style="1" customWidth="1"/>
    <col min="5" max="5" width="10.7109375" style="1" customWidth="1"/>
    <col min="6" max="6" width="11.28515625" style="1" customWidth="1"/>
    <col min="7" max="7" width="11.7109375" style="1" customWidth="1"/>
    <col min="8" max="8" width="13.140625" style="1" customWidth="1"/>
    <col min="9" max="9" width="10.85546875" style="1" customWidth="1"/>
    <col min="10" max="10" width="10.28515625" style="1" customWidth="1"/>
    <col min="11" max="11" width="11" style="1" customWidth="1"/>
    <col min="12" max="12" width="7.85546875" style="1" customWidth="1"/>
    <col min="13" max="13" width="11.5703125" style="1" customWidth="1"/>
    <col min="14" max="14" width="8.28515625" style="1" customWidth="1"/>
    <col min="15" max="16" width="12.140625" style="4" customWidth="1"/>
    <col min="17" max="17" width="11.5703125" style="4" customWidth="1"/>
    <col min="18" max="18" width="9.28515625" style="1" bestFit="1" customWidth="1"/>
    <col min="19" max="19" width="11.42578125" style="1" bestFit="1" customWidth="1"/>
    <col min="20" max="16384" width="9.140625" style="1"/>
  </cols>
  <sheetData>
    <row r="1" spans="1:21" ht="20.25" customHeight="1" x14ac:dyDescent="0.25">
      <c r="A1" s="9" t="s">
        <v>226</v>
      </c>
    </row>
    <row r="2" spans="1:21" ht="19.5" customHeight="1" x14ac:dyDescent="0.2">
      <c r="A2" s="501" t="s">
        <v>0</v>
      </c>
      <c r="B2" s="504" t="s">
        <v>1</v>
      </c>
      <c r="C2" s="505" t="s">
        <v>47</v>
      </c>
      <c r="D2" s="492" t="s">
        <v>45</v>
      </c>
      <c r="E2" s="493"/>
      <c r="F2" s="493"/>
      <c r="G2" s="493"/>
      <c r="H2" s="493"/>
      <c r="I2" s="493"/>
      <c r="J2" s="494"/>
      <c r="K2" s="484" t="s">
        <v>90</v>
      </c>
      <c r="L2" s="485"/>
      <c r="M2" s="511" t="s">
        <v>59</v>
      </c>
      <c r="N2" s="485"/>
    </row>
    <row r="3" spans="1:21" ht="25.5" customHeight="1" x14ac:dyDescent="0.2">
      <c r="A3" s="502"/>
      <c r="B3" s="482"/>
      <c r="C3" s="506"/>
      <c r="D3" s="508" t="s">
        <v>15</v>
      </c>
      <c r="E3" s="509"/>
      <c r="F3" s="480" t="s">
        <v>114</v>
      </c>
      <c r="G3" s="510"/>
      <c r="H3" s="480" t="s">
        <v>48</v>
      </c>
      <c r="I3" s="480" t="s">
        <v>49</v>
      </c>
      <c r="J3" s="482" t="s">
        <v>2</v>
      </c>
      <c r="K3" s="486"/>
      <c r="L3" s="487"/>
      <c r="M3" s="512"/>
      <c r="N3" s="487"/>
    </row>
    <row r="4" spans="1:21" ht="33.75" customHeight="1" x14ac:dyDescent="0.2">
      <c r="A4" s="503"/>
      <c r="B4" s="483"/>
      <c r="C4" s="507"/>
      <c r="D4" s="328" t="s">
        <v>44</v>
      </c>
      <c r="E4" s="310" t="s">
        <v>214</v>
      </c>
      <c r="F4" s="310" t="s">
        <v>17</v>
      </c>
      <c r="G4" s="311" t="s">
        <v>57</v>
      </c>
      <c r="H4" s="481"/>
      <c r="I4" s="481"/>
      <c r="J4" s="483"/>
      <c r="K4" s="309" t="s">
        <v>44</v>
      </c>
      <c r="L4" s="312" t="s">
        <v>214</v>
      </c>
      <c r="M4" s="328" t="s">
        <v>44</v>
      </c>
      <c r="N4" s="312" t="s">
        <v>214</v>
      </c>
    </row>
    <row r="5" spans="1:21" ht="21" customHeight="1" x14ac:dyDescent="0.2">
      <c r="A5" s="497" t="s">
        <v>41</v>
      </c>
      <c r="B5" s="498"/>
      <c r="C5" s="499"/>
      <c r="D5" s="499"/>
      <c r="E5" s="499"/>
      <c r="F5" s="499"/>
      <c r="G5" s="499"/>
      <c r="H5" s="499"/>
      <c r="I5" s="499"/>
      <c r="J5" s="499"/>
      <c r="K5" s="499"/>
      <c r="L5" s="499"/>
      <c r="M5" s="498"/>
      <c r="N5" s="500"/>
    </row>
    <row r="6" spans="1:21" ht="21" customHeight="1" x14ac:dyDescent="0.2">
      <c r="A6" s="249">
        <v>1</v>
      </c>
      <c r="B6" s="258" t="s">
        <v>3</v>
      </c>
      <c r="C6" s="265">
        <v>115062841</v>
      </c>
      <c r="D6" s="273">
        <v>43721969</v>
      </c>
      <c r="E6" s="292">
        <v>0.3799833953343808</v>
      </c>
      <c r="F6" s="293">
        <v>21214334</v>
      </c>
      <c r="G6" s="297">
        <v>1061393</v>
      </c>
      <c r="H6" s="297">
        <v>12650898</v>
      </c>
      <c r="I6" s="297">
        <v>8445557</v>
      </c>
      <c r="J6" s="298">
        <v>1411180</v>
      </c>
      <c r="K6" s="281">
        <v>42268148</v>
      </c>
      <c r="L6" s="274">
        <v>0.3673483779181152</v>
      </c>
      <c r="M6" s="259">
        <v>29072724</v>
      </c>
      <c r="N6" s="250">
        <v>0.252668226747504</v>
      </c>
      <c r="O6" s="228"/>
      <c r="T6" s="161"/>
      <c r="U6" s="161"/>
    </row>
    <row r="7" spans="1:21" ht="16.5" customHeight="1" x14ac:dyDescent="0.2">
      <c r="A7" s="249">
        <v>2</v>
      </c>
      <c r="B7" s="258" t="s">
        <v>4</v>
      </c>
      <c r="C7" s="266">
        <v>67879115</v>
      </c>
      <c r="D7" s="275">
        <v>34028150</v>
      </c>
      <c r="E7" s="12">
        <v>0.50130515107629203</v>
      </c>
      <c r="F7" s="162">
        <v>24479535</v>
      </c>
      <c r="G7" s="163">
        <v>2129664</v>
      </c>
      <c r="H7" s="163">
        <v>9097463</v>
      </c>
      <c r="I7" s="163">
        <v>451152</v>
      </c>
      <c r="J7" s="299"/>
      <c r="K7" s="276">
        <v>26692034</v>
      </c>
      <c r="L7" s="250">
        <v>0.39322896298810023</v>
      </c>
      <c r="M7" s="260">
        <v>7158931</v>
      </c>
      <c r="N7" s="250">
        <f t="shared" ref="N7:N19" si="0">M7/C7</f>
        <v>0.10546588593560774</v>
      </c>
      <c r="O7" s="228"/>
      <c r="P7" s="5"/>
      <c r="Q7" s="6"/>
      <c r="T7" s="161"/>
      <c r="U7" s="161"/>
    </row>
    <row r="8" spans="1:21" ht="16.5" customHeight="1" x14ac:dyDescent="0.2">
      <c r="A8" s="249">
        <v>3</v>
      </c>
      <c r="B8" s="258" t="s">
        <v>5</v>
      </c>
      <c r="C8" s="266">
        <v>32462973</v>
      </c>
      <c r="D8" s="275">
        <v>19577491</v>
      </c>
      <c r="E8" s="12">
        <v>0.60307141308345358</v>
      </c>
      <c r="F8" s="162">
        <v>16147830</v>
      </c>
      <c r="G8" s="162">
        <v>5486296</v>
      </c>
      <c r="H8" s="162">
        <v>2402309</v>
      </c>
      <c r="I8" s="162">
        <v>992681</v>
      </c>
      <c r="J8" s="294">
        <v>34671</v>
      </c>
      <c r="K8" s="275">
        <v>5587358</v>
      </c>
      <c r="L8" s="250">
        <v>0.17211479675629215</v>
      </c>
      <c r="M8" s="260">
        <v>7298124</v>
      </c>
      <c r="N8" s="250">
        <f t="shared" si="0"/>
        <v>0.22481379016025427</v>
      </c>
      <c r="O8" s="228"/>
      <c r="P8" s="5"/>
      <c r="Q8" s="6"/>
      <c r="T8" s="161"/>
      <c r="U8" s="161"/>
    </row>
    <row r="9" spans="1:21" ht="16.5" customHeight="1" x14ac:dyDescent="0.2">
      <c r="A9" s="249">
        <v>4</v>
      </c>
      <c r="B9" s="258" t="s">
        <v>6</v>
      </c>
      <c r="C9" s="266">
        <v>11713982</v>
      </c>
      <c r="D9" s="275">
        <v>8219163</v>
      </c>
      <c r="E9" s="12">
        <v>0.70165405751861321</v>
      </c>
      <c r="F9" s="162">
        <v>7455262</v>
      </c>
      <c r="G9" s="162">
        <v>2437130</v>
      </c>
      <c r="H9" s="162">
        <v>450549</v>
      </c>
      <c r="I9" s="162">
        <v>269691</v>
      </c>
      <c r="J9" s="294">
        <v>43661</v>
      </c>
      <c r="K9" s="275">
        <v>2975829</v>
      </c>
      <c r="L9" s="250">
        <v>0.25404076939848463</v>
      </c>
      <c r="M9" s="260">
        <v>518990</v>
      </c>
      <c r="N9" s="250">
        <f t="shared" si="0"/>
        <v>4.4305173082902126E-2</v>
      </c>
      <c r="O9" s="228"/>
      <c r="P9" s="5"/>
      <c r="Q9" s="6"/>
      <c r="T9" s="161"/>
      <c r="U9" s="161"/>
    </row>
    <row r="10" spans="1:21" ht="16.5" customHeight="1" x14ac:dyDescent="0.2">
      <c r="A10" s="249">
        <v>5</v>
      </c>
      <c r="B10" s="258" t="s">
        <v>7</v>
      </c>
      <c r="C10" s="267">
        <v>62638967</v>
      </c>
      <c r="D10" s="276">
        <v>54120762</v>
      </c>
      <c r="E10" s="12">
        <v>0.86401108753916711</v>
      </c>
      <c r="F10" s="163">
        <v>27267231</v>
      </c>
      <c r="G10" s="163"/>
      <c r="H10" s="163">
        <v>26837722</v>
      </c>
      <c r="I10" s="163">
        <v>15809</v>
      </c>
      <c r="J10" s="299"/>
      <c r="K10" s="276">
        <v>4222519</v>
      </c>
      <c r="L10" s="250">
        <v>6.7410418821242699E-2</v>
      </c>
      <c r="M10" s="261">
        <v>4295686</v>
      </c>
      <c r="N10" s="250">
        <v>6.8578493639590191E-2</v>
      </c>
      <c r="O10" s="228"/>
      <c r="P10" s="5"/>
      <c r="Q10" s="6"/>
      <c r="T10" s="161"/>
      <c r="U10" s="161"/>
    </row>
    <row r="11" spans="1:21" ht="16.5" customHeight="1" x14ac:dyDescent="0.2">
      <c r="A11" s="249">
        <v>6</v>
      </c>
      <c r="B11" s="258" t="s">
        <v>8</v>
      </c>
      <c r="C11" s="266">
        <v>5495060</v>
      </c>
      <c r="D11" s="275">
        <v>4443330</v>
      </c>
      <c r="E11" s="12">
        <v>0.80860445563833694</v>
      </c>
      <c r="F11" s="162">
        <v>3032348</v>
      </c>
      <c r="G11" s="162">
        <v>697342</v>
      </c>
      <c r="H11" s="162">
        <v>622559</v>
      </c>
      <c r="I11" s="162">
        <v>707571</v>
      </c>
      <c r="J11" s="294">
        <v>80852</v>
      </c>
      <c r="K11" s="275">
        <v>710772</v>
      </c>
      <c r="L11" s="250">
        <v>0.12934745025532024</v>
      </c>
      <c r="M11" s="260">
        <v>340958</v>
      </c>
      <c r="N11" s="250">
        <f t="shared" si="0"/>
        <v>6.2048094106342787E-2</v>
      </c>
      <c r="O11" s="228"/>
      <c r="P11" s="5"/>
      <c r="Q11" s="6"/>
      <c r="T11" s="161"/>
      <c r="U11" s="161"/>
    </row>
    <row r="12" spans="1:21" ht="16.5" customHeight="1" x14ac:dyDescent="0.25">
      <c r="A12" s="249">
        <v>7</v>
      </c>
      <c r="B12" s="258" t="s">
        <v>37</v>
      </c>
      <c r="C12" s="267">
        <v>4576375</v>
      </c>
      <c r="D12" s="276">
        <v>4328557</v>
      </c>
      <c r="E12" s="12">
        <v>0.94584840621671085</v>
      </c>
      <c r="F12" s="163">
        <v>3837285</v>
      </c>
      <c r="G12" s="163">
        <v>1096146</v>
      </c>
      <c r="H12" s="163">
        <v>324779</v>
      </c>
      <c r="I12" s="163"/>
      <c r="J12" s="299">
        <v>166493</v>
      </c>
      <c r="K12" s="276">
        <v>247818</v>
      </c>
      <c r="L12" s="250">
        <v>5.4151593783289174E-2</v>
      </c>
      <c r="M12" s="261"/>
      <c r="N12" s="250">
        <v>0</v>
      </c>
      <c r="O12" s="229"/>
      <c r="P12" s="5"/>
      <c r="Q12" s="6"/>
      <c r="T12" s="161"/>
      <c r="U12" s="161"/>
    </row>
    <row r="13" spans="1:21" ht="16.5" customHeight="1" x14ac:dyDescent="0.2">
      <c r="A13" s="249">
        <v>8</v>
      </c>
      <c r="B13" s="258" t="s">
        <v>95</v>
      </c>
      <c r="C13" s="266">
        <v>5147674</v>
      </c>
      <c r="D13" s="275">
        <v>4732070</v>
      </c>
      <c r="E13" s="12">
        <v>0.91926372959903835</v>
      </c>
      <c r="F13" s="162">
        <v>4526104</v>
      </c>
      <c r="G13" s="162">
        <v>694079</v>
      </c>
      <c r="H13" s="162">
        <v>101637</v>
      </c>
      <c r="I13" s="162"/>
      <c r="J13" s="294">
        <v>104329</v>
      </c>
      <c r="K13" s="275">
        <v>382850</v>
      </c>
      <c r="L13" s="250">
        <v>7.4373396605923375E-2</v>
      </c>
      <c r="M13" s="260">
        <v>32754</v>
      </c>
      <c r="N13" s="250">
        <f t="shared" si="0"/>
        <v>6.3628737950383023E-3</v>
      </c>
      <c r="O13" s="228"/>
      <c r="P13" s="5"/>
      <c r="Q13" s="6"/>
      <c r="T13" s="161"/>
      <c r="U13" s="161"/>
    </row>
    <row r="14" spans="1:21" ht="16.5" customHeight="1" x14ac:dyDescent="0.2">
      <c r="A14" s="249">
        <v>9</v>
      </c>
      <c r="B14" s="258" t="s">
        <v>42</v>
      </c>
      <c r="C14" s="266">
        <v>4531885</v>
      </c>
      <c r="D14" s="275">
        <v>4174845</v>
      </c>
      <c r="E14" s="12">
        <v>0.92121600614313914</v>
      </c>
      <c r="F14" s="162">
        <v>3461806</v>
      </c>
      <c r="G14" s="162">
        <v>314713</v>
      </c>
      <c r="H14" s="162">
        <v>234405</v>
      </c>
      <c r="I14" s="162">
        <v>365430</v>
      </c>
      <c r="J14" s="294">
        <v>113204</v>
      </c>
      <c r="K14" s="275">
        <v>164711</v>
      </c>
      <c r="L14" s="250">
        <v>3.6344920491142206E-2</v>
      </c>
      <c r="M14" s="260">
        <v>192329</v>
      </c>
      <c r="N14" s="250">
        <f t="shared" si="0"/>
        <v>4.2439073365718678E-2</v>
      </c>
      <c r="O14" s="228"/>
      <c r="P14" s="5"/>
      <c r="Q14" s="6"/>
    </row>
    <row r="15" spans="1:21" ht="16.5" customHeight="1" x14ac:dyDescent="0.2">
      <c r="A15" s="249">
        <v>10</v>
      </c>
      <c r="B15" s="258" t="s">
        <v>9</v>
      </c>
      <c r="C15" s="268">
        <v>3781363</v>
      </c>
      <c r="D15" s="277">
        <v>2999806</v>
      </c>
      <c r="E15" s="12">
        <v>0.79331341635278074</v>
      </c>
      <c r="F15" s="164">
        <v>1603040</v>
      </c>
      <c r="G15" s="164">
        <v>85489</v>
      </c>
      <c r="H15" s="164">
        <v>900875</v>
      </c>
      <c r="I15" s="11"/>
      <c r="J15" s="300">
        <v>495891</v>
      </c>
      <c r="K15" s="277">
        <v>565433</v>
      </c>
      <c r="L15" s="250">
        <v>0.14953153135522826</v>
      </c>
      <c r="M15" s="262">
        <v>216124</v>
      </c>
      <c r="N15" s="250">
        <f t="shared" si="0"/>
        <v>5.7155052291991013E-2</v>
      </c>
      <c r="O15" s="228"/>
      <c r="P15" s="5"/>
      <c r="Q15" s="6"/>
    </row>
    <row r="16" spans="1:21" ht="16.5" customHeight="1" x14ac:dyDescent="0.2">
      <c r="A16" s="249">
        <v>11</v>
      </c>
      <c r="B16" s="258" t="s">
        <v>10</v>
      </c>
      <c r="C16" s="268">
        <v>1874167</v>
      </c>
      <c r="D16" s="277">
        <v>1442209</v>
      </c>
      <c r="E16" s="12">
        <v>0.76952000542107502</v>
      </c>
      <c r="F16" s="164">
        <v>685327</v>
      </c>
      <c r="G16" s="164"/>
      <c r="H16" s="164">
        <v>575585</v>
      </c>
      <c r="I16" s="164">
        <v>181297</v>
      </c>
      <c r="J16" s="300"/>
      <c r="K16" s="277">
        <v>176738</v>
      </c>
      <c r="L16" s="250">
        <v>9.4302161973826237E-2</v>
      </c>
      <c r="M16" s="262">
        <v>255220</v>
      </c>
      <c r="N16" s="250">
        <f t="shared" si="0"/>
        <v>0.13617783260509869</v>
      </c>
      <c r="O16" s="228"/>
      <c r="P16" s="5"/>
      <c r="Q16" s="6"/>
    </row>
    <row r="17" spans="1:18" ht="16.5" customHeight="1" x14ac:dyDescent="0.2">
      <c r="A17" s="249">
        <v>12</v>
      </c>
      <c r="B17" s="258" t="s">
        <v>40</v>
      </c>
      <c r="C17" s="268">
        <v>6567444</v>
      </c>
      <c r="D17" s="277">
        <v>4177647</v>
      </c>
      <c r="E17" s="12">
        <v>0.63611459800799219</v>
      </c>
      <c r="F17" s="164">
        <v>3690897</v>
      </c>
      <c r="G17" s="164">
        <v>1540302</v>
      </c>
      <c r="H17" s="164">
        <v>450850</v>
      </c>
      <c r="I17" s="164"/>
      <c r="J17" s="300">
        <v>35900</v>
      </c>
      <c r="K17" s="277">
        <v>1639733</v>
      </c>
      <c r="L17" s="250">
        <v>0.24967597744267023</v>
      </c>
      <c r="M17" s="262">
        <v>750064</v>
      </c>
      <c r="N17" s="250">
        <f t="shared" si="0"/>
        <v>0.11420942454933761</v>
      </c>
      <c r="O17" s="228"/>
      <c r="P17" s="5"/>
      <c r="Q17" s="6"/>
    </row>
    <row r="18" spans="1:18" ht="16.5" customHeight="1" x14ac:dyDescent="0.2">
      <c r="A18" s="249">
        <v>13</v>
      </c>
      <c r="B18" s="258" t="s">
        <v>12</v>
      </c>
      <c r="C18" s="268">
        <v>8192121</v>
      </c>
      <c r="D18" s="277">
        <v>1310789</v>
      </c>
      <c r="E18" s="12">
        <v>0.1600060594808109</v>
      </c>
      <c r="F18" s="164">
        <v>1192167</v>
      </c>
      <c r="G18" s="164"/>
      <c r="H18" s="164">
        <v>102516</v>
      </c>
      <c r="I18" s="164"/>
      <c r="J18" s="300">
        <v>16106</v>
      </c>
      <c r="K18" s="277">
        <v>6138840</v>
      </c>
      <c r="L18" s="250">
        <v>0.74935904877381576</v>
      </c>
      <c r="M18" s="262">
        <v>742492</v>
      </c>
      <c r="N18" s="250">
        <f t="shared" si="0"/>
        <v>9.0634891745373383E-2</v>
      </c>
      <c r="O18" s="228"/>
      <c r="P18" s="5"/>
      <c r="Q18" s="6"/>
    </row>
    <row r="19" spans="1:18" ht="16.5" customHeight="1" x14ac:dyDescent="0.2">
      <c r="A19" s="249">
        <v>14</v>
      </c>
      <c r="B19" s="258" t="s">
        <v>13</v>
      </c>
      <c r="C19" s="268">
        <v>4833006</v>
      </c>
      <c r="D19" s="277">
        <v>3406790</v>
      </c>
      <c r="E19" s="12">
        <v>0.70490084225014416</v>
      </c>
      <c r="F19" s="164">
        <v>3049132</v>
      </c>
      <c r="G19" s="164">
        <v>1635148</v>
      </c>
      <c r="H19" s="164">
        <v>205191</v>
      </c>
      <c r="I19" s="164">
        <v>43093</v>
      </c>
      <c r="J19" s="300">
        <v>109374</v>
      </c>
      <c r="K19" s="277">
        <v>1086335</v>
      </c>
      <c r="L19" s="250">
        <v>0.22477418815536335</v>
      </c>
      <c r="M19" s="262">
        <v>339881</v>
      </c>
      <c r="N19" s="250">
        <f t="shared" si="0"/>
        <v>7.032496959449254E-2</v>
      </c>
      <c r="O19" s="228"/>
      <c r="P19" s="5"/>
      <c r="Q19" s="6"/>
    </row>
    <row r="20" spans="1:18" ht="16.5" customHeight="1" x14ac:dyDescent="0.2">
      <c r="A20" s="249">
        <v>15</v>
      </c>
      <c r="B20" s="258" t="s">
        <v>14</v>
      </c>
      <c r="C20" s="269">
        <v>3124795</v>
      </c>
      <c r="D20" s="278">
        <v>2351054</v>
      </c>
      <c r="E20" s="12">
        <v>0.75238663656335858</v>
      </c>
      <c r="F20" s="11">
        <v>113548</v>
      </c>
      <c r="G20" s="11"/>
      <c r="H20" s="11">
        <v>1876219</v>
      </c>
      <c r="I20" s="11">
        <v>361287</v>
      </c>
      <c r="J20" s="301"/>
      <c r="K20" s="278">
        <v>34982</v>
      </c>
      <c r="L20" s="250">
        <v>1.1194974390320005E-2</v>
      </c>
      <c r="M20" s="259">
        <v>738759</v>
      </c>
      <c r="N20" s="250">
        <v>0.23641838904632143</v>
      </c>
      <c r="O20" s="228"/>
      <c r="P20" s="5"/>
      <c r="Q20" s="6"/>
    </row>
    <row r="21" spans="1:18" ht="37.5" customHeight="1" x14ac:dyDescent="0.2">
      <c r="A21" s="495" t="s">
        <v>132</v>
      </c>
      <c r="B21" s="496"/>
      <c r="C21" s="270">
        <f>SUM(C6:C20)</f>
        <v>337881768</v>
      </c>
      <c r="D21" s="279">
        <f>SUM(D6:D20)</f>
        <v>193034632</v>
      </c>
      <c r="E21" s="38">
        <f>D21/C21</f>
        <v>0.5713082216380494</v>
      </c>
      <c r="F21" s="37">
        <f t="shared" ref="F21:J21" si="1">SUM(F6:F20)</f>
        <v>121755846</v>
      </c>
      <c r="G21" s="37">
        <f t="shared" si="1"/>
        <v>17177702</v>
      </c>
      <c r="H21" s="37">
        <f t="shared" si="1"/>
        <v>56833557</v>
      </c>
      <c r="I21" s="37">
        <f t="shared" si="1"/>
        <v>11833568</v>
      </c>
      <c r="J21" s="302">
        <f t="shared" si="1"/>
        <v>2611661</v>
      </c>
      <c r="K21" s="279">
        <f>SUM(K6:K20)</f>
        <v>92894100</v>
      </c>
      <c r="L21" s="251">
        <f>K21/C21</f>
        <v>0.27493078584814318</v>
      </c>
      <c r="M21" s="263">
        <f>SUM(M6:M20)</f>
        <v>51953036</v>
      </c>
      <c r="N21" s="251">
        <f>M21/C21</f>
        <v>0.15376099251380737</v>
      </c>
      <c r="O21" s="3"/>
      <c r="P21" s="5"/>
      <c r="Q21" s="6"/>
    </row>
    <row r="22" spans="1:18" ht="33.75" customHeight="1" x14ac:dyDescent="0.2">
      <c r="A22" s="488" t="s">
        <v>133</v>
      </c>
      <c r="B22" s="489"/>
      <c r="C22" s="271">
        <f>SUM(D22,K22,M22)</f>
        <v>34834160</v>
      </c>
      <c r="D22" s="280">
        <v>25372552</v>
      </c>
      <c r="E22" s="253">
        <v>0.73382786679329925</v>
      </c>
      <c r="F22" s="252">
        <v>171841</v>
      </c>
      <c r="G22" s="252">
        <v>132930</v>
      </c>
      <c r="H22" s="252">
        <v>23652923</v>
      </c>
      <c r="I22" s="252">
        <v>268924</v>
      </c>
      <c r="J22" s="303">
        <v>1278863</v>
      </c>
      <c r="K22" s="280">
        <v>1936406</v>
      </c>
      <c r="L22" s="254">
        <v>5.6004957019134119E-2</v>
      </c>
      <c r="M22" s="264">
        <v>7525202</v>
      </c>
      <c r="N22" s="254">
        <v>0.21764475764395591</v>
      </c>
      <c r="O22" s="3"/>
      <c r="P22" s="5"/>
      <c r="Q22" s="6"/>
      <c r="R22" s="213"/>
    </row>
    <row r="23" spans="1:18" s="7" customFormat="1" ht="12" customHeight="1" x14ac:dyDescent="0.2">
      <c r="A23" s="246"/>
      <c r="B23" s="246"/>
      <c r="C23" s="247"/>
      <c r="D23" s="247"/>
      <c r="E23" s="248"/>
      <c r="F23" s="247"/>
      <c r="G23" s="247"/>
      <c r="H23" s="247"/>
      <c r="I23" s="247"/>
      <c r="J23" s="247"/>
      <c r="K23" s="247"/>
      <c r="L23" s="247"/>
      <c r="M23" s="247"/>
      <c r="N23" s="248"/>
      <c r="O23" s="4"/>
      <c r="P23" s="5"/>
      <c r="Q23" s="6"/>
    </row>
    <row r="24" spans="1:18" s="7" customFormat="1" ht="51" customHeight="1" x14ac:dyDescent="0.2">
      <c r="A24" s="490" t="s">
        <v>134</v>
      </c>
      <c r="B24" s="491"/>
      <c r="C24" s="115">
        <f>SUM(C21:C22)</f>
        <v>372715928</v>
      </c>
      <c r="D24" s="115">
        <f t="shared" ref="D24:M24" si="2">SUM(D21:D22)</f>
        <v>218407184</v>
      </c>
      <c r="E24" s="170">
        <f>D24/C24</f>
        <v>0.58598832942819656</v>
      </c>
      <c r="F24" s="115">
        <f t="shared" si="2"/>
        <v>121927687</v>
      </c>
      <c r="G24" s="115">
        <f t="shared" si="2"/>
        <v>17310632</v>
      </c>
      <c r="H24" s="115">
        <f t="shared" si="2"/>
        <v>80486480</v>
      </c>
      <c r="I24" s="115">
        <f t="shared" si="2"/>
        <v>12102492</v>
      </c>
      <c r="J24" s="115">
        <f t="shared" si="2"/>
        <v>3890524</v>
      </c>
      <c r="K24" s="115">
        <f t="shared" si="2"/>
        <v>94830506</v>
      </c>
      <c r="L24" s="170">
        <f>K24/C24</f>
        <v>0.25443105291706236</v>
      </c>
      <c r="M24" s="115">
        <f t="shared" si="2"/>
        <v>59478238</v>
      </c>
      <c r="N24" s="170">
        <f>M24/C24</f>
        <v>0.15958061765474107</v>
      </c>
      <c r="P24" s="5"/>
      <c r="Q24" s="6"/>
    </row>
    <row r="25" spans="1:18" ht="15" customHeight="1" x14ac:dyDescent="0.2">
      <c r="A25" s="84" t="s">
        <v>217</v>
      </c>
      <c r="B25" s="84"/>
      <c r="C25" s="84"/>
      <c r="D25" s="84"/>
      <c r="M25" s="50"/>
      <c r="R25" s="7"/>
    </row>
    <row r="26" spans="1:18" x14ac:dyDescent="0.2">
      <c r="A26" s="84"/>
      <c r="B26" s="84"/>
      <c r="C26" s="84"/>
      <c r="D26" s="84"/>
    </row>
    <row r="27" spans="1:18" x14ac:dyDescent="0.2">
      <c r="A27" s="18"/>
    </row>
  </sheetData>
  <mergeCells count="15">
    <mergeCell ref="I3:I4"/>
    <mergeCell ref="J3:J4"/>
    <mergeCell ref="K2:L3"/>
    <mergeCell ref="A22:B22"/>
    <mergeCell ref="A24:B24"/>
    <mergeCell ref="D2:J2"/>
    <mergeCell ref="A21:B21"/>
    <mergeCell ref="A5:N5"/>
    <mergeCell ref="A2:A4"/>
    <mergeCell ref="B2:B4"/>
    <mergeCell ref="C2:C4"/>
    <mergeCell ref="D3:E3"/>
    <mergeCell ref="F3:G3"/>
    <mergeCell ref="H3:H4"/>
    <mergeCell ref="M2:N3"/>
  </mergeCells>
  <pageMargins left="0.51181102362204722" right="0.31496062992125984" top="0.74803149606299213" bottom="0.74803149606299213" header="0.31496062992125984" footer="0.31496062992125984"/>
  <pageSetup paperSize="9" scale="73" firstPageNumber="3" orientation="landscape" useFirstPageNumber="1" r:id="rId1"/>
  <headerFooter>
    <oddHeader>&amp;LAugstākās izglītības finansējums</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T36"/>
  <sheetViews>
    <sheetView zoomScaleNormal="100" workbookViewId="0">
      <selection activeCell="C17" sqref="C17"/>
    </sheetView>
  </sheetViews>
  <sheetFormatPr defaultRowHeight="12.75" x14ac:dyDescent="0.2"/>
  <cols>
    <col min="1" max="1" width="6.7109375" style="1" customWidth="1"/>
    <col min="2" max="2" width="11.85546875" style="1" customWidth="1"/>
    <col min="3" max="4" width="12.42578125" style="1" customWidth="1"/>
    <col min="5" max="5" width="10.7109375" style="1" customWidth="1"/>
    <col min="6" max="6" width="11.28515625" style="1" customWidth="1"/>
    <col min="7" max="7" width="11.7109375" style="1" customWidth="1"/>
    <col min="8" max="8" width="13.140625" style="1" customWidth="1"/>
    <col min="9" max="9" width="9.85546875" style="1" customWidth="1"/>
    <col min="10" max="10" width="9.42578125" style="1" bestFit="1" customWidth="1"/>
    <col min="11" max="11" width="9.7109375" style="1" customWidth="1"/>
    <col min="12" max="12" width="9" style="1" customWidth="1"/>
    <col min="13" max="13" width="9.42578125" style="1" customWidth="1"/>
    <col min="14" max="14" width="8.28515625" style="1" customWidth="1"/>
    <col min="15" max="15" width="9.85546875" style="1" bestFit="1" customWidth="1"/>
    <col min="16" max="16" width="11.42578125" style="1" bestFit="1" customWidth="1"/>
    <col min="17" max="17" width="9.85546875" style="1" bestFit="1" customWidth="1"/>
    <col min="18" max="16384" width="9.140625" style="1"/>
  </cols>
  <sheetData>
    <row r="1" spans="1:16" ht="20.25" customHeight="1" x14ac:dyDescent="0.25">
      <c r="A1" s="9" t="s">
        <v>225</v>
      </c>
    </row>
    <row r="2" spans="1:16" ht="19.5" customHeight="1" x14ac:dyDescent="0.2">
      <c r="A2" s="501" t="s">
        <v>0</v>
      </c>
      <c r="B2" s="521" t="s">
        <v>43</v>
      </c>
      <c r="C2" s="505" t="s">
        <v>47</v>
      </c>
      <c r="D2" s="524" t="s">
        <v>45</v>
      </c>
      <c r="E2" s="493"/>
      <c r="F2" s="493"/>
      <c r="G2" s="493"/>
      <c r="H2" s="493"/>
      <c r="I2" s="493"/>
      <c r="J2" s="525"/>
      <c r="K2" s="526" t="s">
        <v>46</v>
      </c>
      <c r="L2" s="485"/>
      <c r="M2" s="484" t="s">
        <v>59</v>
      </c>
      <c r="N2" s="485"/>
    </row>
    <row r="3" spans="1:16" ht="25.5" customHeight="1" x14ac:dyDescent="0.2">
      <c r="A3" s="502"/>
      <c r="B3" s="522"/>
      <c r="C3" s="506"/>
      <c r="D3" s="527" t="s">
        <v>15</v>
      </c>
      <c r="E3" s="509"/>
      <c r="F3" s="480" t="s">
        <v>114</v>
      </c>
      <c r="G3" s="510"/>
      <c r="H3" s="480" t="s">
        <v>48</v>
      </c>
      <c r="I3" s="480" t="s">
        <v>49</v>
      </c>
      <c r="J3" s="515" t="s">
        <v>2</v>
      </c>
      <c r="K3" s="486"/>
      <c r="L3" s="487"/>
      <c r="M3" s="486"/>
      <c r="N3" s="487"/>
    </row>
    <row r="4" spans="1:16" ht="33.75" customHeight="1" x14ac:dyDescent="0.2">
      <c r="A4" s="503"/>
      <c r="B4" s="523"/>
      <c r="C4" s="507"/>
      <c r="D4" s="309" t="s">
        <v>44</v>
      </c>
      <c r="E4" s="310" t="s">
        <v>214</v>
      </c>
      <c r="F4" s="310" t="s">
        <v>17</v>
      </c>
      <c r="G4" s="311" t="s">
        <v>57</v>
      </c>
      <c r="H4" s="481"/>
      <c r="I4" s="481"/>
      <c r="J4" s="516"/>
      <c r="K4" s="309" t="s">
        <v>44</v>
      </c>
      <c r="L4" s="312" t="s">
        <v>214</v>
      </c>
      <c r="M4" s="309" t="s">
        <v>44</v>
      </c>
      <c r="N4" s="312" t="s">
        <v>214</v>
      </c>
    </row>
    <row r="5" spans="1:16" ht="15" x14ac:dyDescent="0.2">
      <c r="A5" s="517" t="s">
        <v>195</v>
      </c>
      <c r="B5" s="499"/>
      <c r="C5" s="499"/>
      <c r="D5" s="499"/>
      <c r="E5" s="499"/>
      <c r="F5" s="499"/>
      <c r="G5" s="499"/>
      <c r="H5" s="499"/>
      <c r="I5" s="499"/>
      <c r="J5" s="499"/>
      <c r="K5" s="499"/>
      <c r="L5" s="499"/>
      <c r="M5" s="499"/>
      <c r="N5" s="518"/>
    </row>
    <row r="6" spans="1:16" ht="15" x14ac:dyDescent="0.2">
      <c r="A6" s="282">
        <v>1</v>
      </c>
      <c r="B6" s="289" t="s">
        <v>31</v>
      </c>
      <c r="C6" s="313">
        <v>3063470</v>
      </c>
      <c r="D6" s="314">
        <v>2925604</v>
      </c>
      <c r="E6" s="15">
        <v>0.95499678469186899</v>
      </c>
      <c r="F6" s="315">
        <v>2515463</v>
      </c>
      <c r="G6" s="315">
        <v>97665</v>
      </c>
      <c r="H6" s="315">
        <v>314582</v>
      </c>
      <c r="I6" s="315">
        <v>95559</v>
      </c>
      <c r="J6" s="245"/>
      <c r="K6" s="316"/>
      <c r="L6" s="307">
        <v>0</v>
      </c>
      <c r="M6" s="317">
        <v>137866</v>
      </c>
      <c r="N6" s="307">
        <v>4.5003215308130978E-2</v>
      </c>
    </row>
    <row r="7" spans="1:16" x14ac:dyDescent="0.2">
      <c r="A7" s="249">
        <v>2</v>
      </c>
      <c r="B7" s="258" t="s">
        <v>32</v>
      </c>
      <c r="C7" s="266">
        <v>1610356</v>
      </c>
      <c r="D7" s="275">
        <v>1443173</v>
      </c>
      <c r="E7" s="12">
        <v>0.89618258323004352</v>
      </c>
      <c r="F7" s="162">
        <v>1311654</v>
      </c>
      <c r="G7" s="162">
        <v>56078</v>
      </c>
      <c r="H7" s="162">
        <v>83065</v>
      </c>
      <c r="I7" s="162">
        <v>46754</v>
      </c>
      <c r="J7" s="294">
        <v>1700</v>
      </c>
      <c r="K7" s="306"/>
      <c r="L7" s="250">
        <v>0</v>
      </c>
      <c r="M7" s="260">
        <v>167183</v>
      </c>
      <c r="N7" s="250">
        <v>0.10381741676995646</v>
      </c>
    </row>
    <row r="8" spans="1:16" ht="15" x14ac:dyDescent="0.2">
      <c r="A8" s="249">
        <v>3</v>
      </c>
      <c r="B8" s="258" t="s">
        <v>33</v>
      </c>
      <c r="C8" s="266">
        <v>1751579</v>
      </c>
      <c r="D8" s="275">
        <v>1726427</v>
      </c>
      <c r="E8" s="12">
        <v>0.98564038504686347</v>
      </c>
      <c r="F8" s="162">
        <v>1453956</v>
      </c>
      <c r="G8" s="162">
        <v>422608</v>
      </c>
      <c r="H8" s="162">
        <v>247319</v>
      </c>
      <c r="I8" s="216"/>
      <c r="J8" s="294">
        <v>25152</v>
      </c>
      <c r="K8" s="275">
        <v>25152</v>
      </c>
      <c r="L8" s="250">
        <v>1.4359614953136569E-2</v>
      </c>
      <c r="M8" s="217"/>
      <c r="N8" s="250">
        <v>0</v>
      </c>
    </row>
    <row r="9" spans="1:16" x14ac:dyDescent="0.2">
      <c r="A9" s="249">
        <v>4</v>
      </c>
      <c r="B9" s="258" t="s">
        <v>213</v>
      </c>
      <c r="C9" s="266">
        <v>750816</v>
      </c>
      <c r="D9" s="275">
        <v>750816</v>
      </c>
      <c r="E9" s="12">
        <v>1</v>
      </c>
      <c r="F9" s="162">
        <v>416695</v>
      </c>
      <c r="G9" s="162"/>
      <c r="H9" s="162">
        <v>205206</v>
      </c>
      <c r="I9" s="162"/>
      <c r="J9" s="294">
        <v>128915</v>
      </c>
      <c r="K9" s="275"/>
      <c r="L9" s="250">
        <v>0</v>
      </c>
      <c r="M9" s="260"/>
      <c r="N9" s="250">
        <f t="shared" ref="N9" si="0">M9/C9</f>
        <v>0</v>
      </c>
    </row>
    <row r="10" spans="1:16" x14ac:dyDescent="0.2">
      <c r="A10" s="282">
        <v>5</v>
      </c>
      <c r="B10" s="258" t="s">
        <v>210</v>
      </c>
      <c r="C10" s="288">
        <v>822179</v>
      </c>
      <c r="D10" s="295">
        <v>822179</v>
      </c>
      <c r="E10" s="167">
        <f>D10/C10</f>
        <v>1</v>
      </c>
      <c r="F10" s="166">
        <v>573126</v>
      </c>
      <c r="G10" s="166"/>
      <c r="H10" s="166"/>
      <c r="I10" s="166">
        <v>149631</v>
      </c>
      <c r="J10" s="296">
        <v>99422</v>
      </c>
      <c r="K10" s="295"/>
      <c r="L10" s="296"/>
      <c r="M10" s="290"/>
      <c r="N10" s="283">
        <f>M10/C10</f>
        <v>0</v>
      </c>
    </row>
    <row r="11" spans="1:16" ht="15" x14ac:dyDescent="0.2">
      <c r="A11" s="318">
        <v>6</v>
      </c>
      <c r="B11" s="319" t="s">
        <v>39</v>
      </c>
      <c r="C11" s="320">
        <v>41477</v>
      </c>
      <c r="D11" s="321">
        <v>40966</v>
      </c>
      <c r="E11" s="322">
        <v>0.98767991899124818</v>
      </c>
      <c r="F11" s="323">
        <v>25966</v>
      </c>
      <c r="G11" s="324"/>
      <c r="H11" s="323">
        <v>15000</v>
      </c>
      <c r="I11" s="243"/>
      <c r="J11" s="244"/>
      <c r="K11" s="325"/>
      <c r="L11" s="326">
        <v>0</v>
      </c>
      <c r="M11" s="327">
        <v>511</v>
      </c>
      <c r="N11" s="326">
        <v>1.2320081008751838E-2</v>
      </c>
    </row>
    <row r="12" spans="1:16" ht="27.75" customHeight="1" x14ac:dyDescent="0.2">
      <c r="A12" s="519" t="s">
        <v>196</v>
      </c>
      <c r="B12" s="520"/>
      <c r="C12" s="270">
        <f>SUM(C6:C11)</f>
        <v>8039877</v>
      </c>
      <c r="D12" s="270">
        <f t="shared" ref="D12:M12" si="1">SUM(D6:D11)</f>
        <v>7709165</v>
      </c>
      <c r="E12" s="409">
        <f>D12/C12</f>
        <v>0.95886603737843257</v>
      </c>
      <c r="F12" s="270">
        <f t="shared" si="1"/>
        <v>6296860</v>
      </c>
      <c r="G12" s="270">
        <f t="shared" si="1"/>
        <v>576351</v>
      </c>
      <c r="H12" s="270">
        <f t="shared" si="1"/>
        <v>865172</v>
      </c>
      <c r="I12" s="270">
        <f t="shared" si="1"/>
        <v>291944</v>
      </c>
      <c r="J12" s="270">
        <f t="shared" si="1"/>
        <v>255189</v>
      </c>
      <c r="K12" s="270">
        <f t="shared" si="1"/>
        <v>25152</v>
      </c>
      <c r="L12" s="409">
        <f>K12/C12</f>
        <v>3.1284060688988153E-3</v>
      </c>
      <c r="M12" s="270">
        <f t="shared" si="1"/>
        <v>305560</v>
      </c>
      <c r="N12" s="284">
        <f>M12/C12</f>
        <v>3.8005556552668657E-2</v>
      </c>
    </row>
    <row r="13" spans="1:16" ht="18.75" customHeight="1" x14ac:dyDescent="0.2">
      <c r="A13" s="517" t="s">
        <v>194</v>
      </c>
      <c r="B13" s="499"/>
      <c r="C13" s="499"/>
      <c r="D13" s="499"/>
      <c r="E13" s="499"/>
      <c r="F13" s="499"/>
      <c r="G13" s="499"/>
      <c r="H13" s="499"/>
      <c r="I13" s="499"/>
      <c r="J13" s="499"/>
      <c r="K13" s="499"/>
      <c r="L13" s="499"/>
      <c r="M13" s="499"/>
      <c r="N13" s="518"/>
    </row>
    <row r="14" spans="1:16" x14ac:dyDescent="0.2">
      <c r="A14" s="282">
        <v>1</v>
      </c>
      <c r="B14" s="289" t="s">
        <v>21</v>
      </c>
      <c r="C14" s="291">
        <v>1509635</v>
      </c>
      <c r="D14" s="304">
        <v>1455223</v>
      </c>
      <c r="E14" s="167">
        <f>D14/C14</f>
        <v>0.96395685049697444</v>
      </c>
      <c r="F14" s="14">
        <v>1275580</v>
      </c>
      <c r="G14" s="14"/>
      <c r="H14" s="14">
        <v>103427</v>
      </c>
      <c r="I14" s="14">
        <v>76216</v>
      </c>
      <c r="J14" s="305"/>
      <c r="K14" s="304"/>
      <c r="L14" s="305"/>
      <c r="M14" s="304">
        <v>54412</v>
      </c>
      <c r="N14" s="283">
        <f>M14/C14</f>
        <v>3.6043149503025569E-2</v>
      </c>
      <c r="P14" s="50"/>
    </row>
    <row r="15" spans="1:16" x14ac:dyDescent="0.2">
      <c r="A15" s="249">
        <v>2</v>
      </c>
      <c r="B15" s="258" t="s">
        <v>22</v>
      </c>
      <c r="C15" s="291">
        <v>4877503</v>
      </c>
      <c r="D15" s="304">
        <v>4877503</v>
      </c>
      <c r="E15" s="167">
        <f t="shared" ref="E15:E24" si="2">D15/C15</f>
        <v>1</v>
      </c>
      <c r="F15" s="14">
        <v>4722072</v>
      </c>
      <c r="G15" s="14">
        <v>3257438</v>
      </c>
      <c r="H15" s="14">
        <v>28960</v>
      </c>
      <c r="I15" s="14">
        <v>70710</v>
      </c>
      <c r="J15" s="305">
        <v>55761</v>
      </c>
      <c r="K15" s="304"/>
      <c r="L15" s="307"/>
      <c r="M15" s="304"/>
      <c r="N15" s="283">
        <f t="shared" ref="N15:N24" si="3">M15/C15</f>
        <v>0</v>
      </c>
      <c r="P15" s="50"/>
    </row>
    <row r="16" spans="1:16" x14ac:dyDescent="0.2">
      <c r="A16" s="282">
        <v>3</v>
      </c>
      <c r="B16" s="258" t="s">
        <v>23</v>
      </c>
      <c r="C16" s="291">
        <v>381439</v>
      </c>
      <c r="D16" s="304">
        <v>351481</v>
      </c>
      <c r="E16" s="167">
        <f t="shared" si="2"/>
        <v>0.92146057429890493</v>
      </c>
      <c r="F16" s="14">
        <v>343979</v>
      </c>
      <c r="G16" s="14"/>
      <c r="H16" s="14">
        <v>57</v>
      </c>
      <c r="I16" s="14">
        <v>7445</v>
      </c>
      <c r="J16" s="305"/>
      <c r="K16" s="304"/>
      <c r="L16" s="305"/>
      <c r="M16" s="304">
        <v>29958</v>
      </c>
      <c r="N16" s="283">
        <f t="shared" si="3"/>
        <v>7.8539425701095067E-2</v>
      </c>
    </row>
    <row r="17" spans="1:20" x14ac:dyDescent="0.2">
      <c r="A17" s="249">
        <v>4</v>
      </c>
      <c r="B17" s="258" t="s">
        <v>24</v>
      </c>
      <c r="C17" s="288">
        <v>974945</v>
      </c>
      <c r="D17" s="295">
        <v>974945</v>
      </c>
      <c r="E17" s="167">
        <f t="shared" si="2"/>
        <v>1</v>
      </c>
      <c r="F17" s="166">
        <v>303884</v>
      </c>
      <c r="G17" s="14"/>
      <c r="H17" s="166">
        <v>628429</v>
      </c>
      <c r="I17" s="14"/>
      <c r="J17" s="296">
        <v>42632</v>
      </c>
      <c r="K17" s="304"/>
      <c r="L17" s="307"/>
      <c r="M17" s="304"/>
      <c r="N17" s="283">
        <f t="shared" si="3"/>
        <v>0</v>
      </c>
    </row>
    <row r="18" spans="1:20" x14ac:dyDescent="0.2">
      <c r="A18" s="282">
        <v>5</v>
      </c>
      <c r="B18" s="258" t="s">
        <v>25</v>
      </c>
      <c r="C18" s="288">
        <v>1516325</v>
      </c>
      <c r="D18" s="295">
        <v>1516325</v>
      </c>
      <c r="E18" s="167">
        <f t="shared" si="2"/>
        <v>1</v>
      </c>
      <c r="F18" s="166">
        <v>1508610</v>
      </c>
      <c r="G18" s="14"/>
      <c r="H18" s="166">
        <v>5169</v>
      </c>
      <c r="I18" s="14"/>
      <c r="J18" s="296">
        <v>2546</v>
      </c>
      <c r="K18" s="304"/>
      <c r="L18" s="307"/>
      <c r="M18" s="304"/>
      <c r="N18" s="283">
        <f t="shared" si="3"/>
        <v>0</v>
      </c>
    </row>
    <row r="19" spans="1:20" x14ac:dyDescent="0.2">
      <c r="A19" s="249">
        <v>6</v>
      </c>
      <c r="B19" s="258" t="s">
        <v>26</v>
      </c>
      <c r="C19" s="288">
        <v>349430</v>
      </c>
      <c r="D19" s="295">
        <v>287361</v>
      </c>
      <c r="E19" s="167">
        <f t="shared" si="2"/>
        <v>0.8223707180265003</v>
      </c>
      <c r="F19" s="166">
        <v>241104</v>
      </c>
      <c r="G19" s="14"/>
      <c r="H19" s="166">
        <v>40798</v>
      </c>
      <c r="I19" s="14"/>
      <c r="J19" s="296">
        <v>5459</v>
      </c>
      <c r="K19" s="304"/>
      <c r="L19" s="307"/>
      <c r="M19" s="295">
        <v>62069</v>
      </c>
      <c r="N19" s="283">
        <f t="shared" si="3"/>
        <v>0.1776292819734997</v>
      </c>
    </row>
    <row r="20" spans="1:20" x14ac:dyDescent="0.2">
      <c r="A20" s="282">
        <v>7</v>
      </c>
      <c r="B20" s="258" t="s">
        <v>27</v>
      </c>
      <c r="C20" s="288">
        <v>630625</v>
      </c>
      <c r="D20" s="295">
        <v>630625</v>
      </c>
      <c r="E20" s="167">
        <f t="shared" si="2"/>
        <v>1</v>
      </c>
      <c r="F20" s="166">
        <v>622111</v>
      </c>
      <c r="G20" s="14"/>
      <c r="H20" s="166">
        <v>8514</v>
      </c>
      <c r="I20" s="14"/>
      <c r="J20" s="305"/>
      <c r="K20" s="304"/>
      <c r="L20" s="307"/>
      <c r="M20" s="308"/>
      <c r="N20" s="283">
        <f t="shared" si="3"/>
        <v>0</v>
      </c>
    </row>
    <row r="21" spans="1:20" x14ac:dyDescent="0.2">
      <c r="A21" s="249">
        <v>8</v>
      </c>
      <c r="B21" s="258" t="s">
        <v>28</v>
      </c>
      <c r="C21" s="288">
        <v>4237454</v>
      </c>
      <c r="D21" s="295">
        <v>3940178</v>
      </c>
      <c r="E21" s="167">
        <f t="shared" si="2"/>
        <v>0.92984561012343736</v>
      </c>
      <c r="F21" s="166">
        <v>3940178</v>
      </c>
      <c r="G21" s="166"/>
      <c r="H21" s="166"/>
      <c r="I21" s="166"/>
      <c r="J21" s="296"/>
      <c r="K21" s="295"/>
      <c r="L21" s="296"/>
      <c r="M21" s="295">
        <v>297276</v>
      </c>
      <c r="N21" s="283">
        <f t="shared" si="3"/>
        <v>7.0154389876562667E-2</v>
      </c>
    </row>
    <row r="22" spans="1:20" x14ac:dyDescent="0.2">
      <c r="A22" s="249">
        <v>9</v>
      </c>
      <c r="B22" s="258" t="s">
        <v>30</v>
      </c>
      <c r="C22" s="288">
        <v>1382955</v>
      </c>
      <c r="D22" s="295">
        <v>1382955</v>
      </c>
      <c r="E22" s="167">
        <f t="shared" si="2"/>
        <v>1</v>
      </c>
      <c r="F22" s="166">
        <v>1350973</v>
      </c>
      <c r="G22" s="166">
        <v>1021389</v>
      </c>
      <c r="H22" s="166">
        <v>17101</v>
      </c>
      <c r="I22" s="166"/>
      <c r="J22" s="296">
        <v>14881</v>
      </c>
      <c r="K22" s="295"/>
      <c r="L22" s="296"/>
      <c r="M22" s="304"/>
      <c r="N22" s="283">
        <f t="shared" si="3"/>
        <v>0</v>
      </c>
    </row>
    <row r="23" spans="1:20" x14ac:dyDescent="0.2">
      <c r="A23" s="282">
        <v>10</v>
      </c>
      <c r="B23" s="258" t="s">
        <v>34</v>
      </c>
      <c r="C23" s="288">
        <v>2000886</v>
      </c>
      <c r="D23" s="295">
        <v>2000886</v>
      </c>
      <c r="E23" s="167">
        <f t="shared" si="2"/>
        <v>1</v>
      </c>
      <c r="F23" s="166">
        <v>1742838</v>
      </c>
      <c r="G23" s="166">
        <v>336067</v>
      </c>
      <c r="H23" s="166">
        <v>196560</v>
      </c>
      <c r="I23" s="166"/>
      <c r="J23" s="296">
        <v>61488</v>
      </c>
      <c r="K23" s="304"/>
      <c r="L23" s="307"/>
      <c r="M23" s="304"/>
      <c r="N23" s="283">
        <f t="shared" si="3"/>
        <v>0</v>
      </c>
    </row>
    <row r="24" spans="1:20" x14ac:dyDescent="0.2">
      <c r="A24" s="249">
        <v>11</v>
      </c>
      <c r="B24" s="258" t="s">
        <v>35</v>
      </c>
      <c r="C24" s="288">
        <v>3853976</v>
      </c>
      <c r="D24" s="295">
        <v>3814818</v>
      </c>
      <c r="E24" s="167">
        <f t="shared" si="2"/>
        <v>0.98983958384795334</v>
      </c>
      <c r="F24" s="166">
        <v>3782209</v>
      </c>
      <c r="G24" s="14"/>
      <c r="H24" s="14"/>
      <c r="I24" s="14"/>
      <c r="J24" s="296">
        <v>32609</v>
      </c>
      <c r="K24" s="304"/>
      <c r="L24" s="307"/>
      <c r="M24" s="295">
        <v>39158</v>
      </c>
      <c r="N24" s="283">
        <f t="shared" si="3"/>
        <v>1.0160416152046613E-2</v>
      </c>
    </row>
    <row r="25" spans="1:20" ht="23.25" customHeight="1" x14ac:dyDescent="0.2">
      <c r="A25" s="519" t="s">
        <v>138</v>
      </c>
      <c r="B25" s="520"/>
      <c r="C25" s="270">
        <f>SUM(C14:C24)</f>
        <v>21715173</v>
      </c>
      <c r="D25" s="279">
        <f>SUM(D14:D24)</f>
        <v>21232300</v>
      </c>
      <c r="E25" s="168">
        <f>D25/C25</f>
        <v>0.97776333626262157</v>
      </c>
      <c r="F25" s="37">
        <f>SUM(F14:F24)</f>
        <v>19833538</v>
      </c>
      <c r="G25" s="37">
        <f t="shared" ref="G25:J25" si="4">SUM(G14:G24)</f>
        <v>4614894</v>
      </c>
      <c r="H25" s="37">
        <f t="shared" si="4"/>
        <v>1029015</v>
      </c>
      <c r="I25" s="37">
        <f t="shared" si="4"/>
        <v>154371</v>
      </c>
      <c r="J25" s="37">
        <f t="shared" si="4"/>
        <v>215376</v>
      </c>
      <c r="K25" s="279">
        <f>SUM(K14:K24)</f>
        <v>0</v>
      </c>
      <c r="L25" s="284"/>
      <c r="M25" s="279">
        <f>SUM(M14:M24)</f>
        <v>482873</v>
      </c>
      <c r="N25" s="284">
        <f>M25/C25</f>
        <v>2.2236663737378468E-2</v>
      </c>
    </row>
    <row r="26" spans="1:20" ht="36.75" customHeight="1" x14ac:dyDescent="0.2">
      <c r="A26" s="519" t="s">
        <v>209</v>
      </c>
      <c r="B26" s="520"/>
      <c r="C26" s="270">
        <f>SUM(C14:C24,C6:C11)</f>
        <v>29755050</v>
      </c>
      <c r="D26" s="279">
        <f>SUM(D14:D24,D6:D11)</f>
        <v>28941465</v>
      </c>
      <c r="E26" s="168">
        <f>D26/C26</f>
        <v>0.9726572464169948</v>
      </c>
      <c r="F26" s="37">
        <f t="shared" ref="F26:K26" si="5">SUM(F14:F24,F6:F11)</f>
        <v>26130398</v>
      </c>
      <c r="G26" s="37">
        <f t="shared" si="5"/>
        <v>5191245</v>
      </c>
      <c r="H26" s="37">
        <f t="shared" si="5"/>
        <v>1894187</v>
      </c>
      <c r="I26" s="37">
        <f t="shared" si="5"/>
        <v>446315</v>
      </c>
      <c r="J26" s="302">
        <f t="shared" si="5"/>
        <v>470565</v>
      </c>
      <c r="K26" s="279">
        <f t="shared" si="5"/>
        <v>25152</v>
      </c>
      <c r="L26" s="284">
        <f>K26/C26</f>
        <v>8.4530188993128894E-4</v>
      </c>
      <c r="M26" s="279">
        <f>SUM(M14:M24,M6:M11)</f>
        <v>788433</v>
      </c>
      <c r="N26" s="284">
        <f>M26/C26</f>
        <v>2.6497451693073947E-2</v>
      </c>
      <c r="O26" s="50"/>
      <c r="P26" s="50"/>
      <c r="Q26" s="50"/>
      <c r="R26" s="50"/>
      <c r="S26" s="50"/>
      <c r="T26" s="50"/>
    </row>
    <row r="27" spans="1:20" ht="30" customHeight="1" x14ac:dyDescent="0.2">
      <c r="A27" s="513" t="s">
        <v>135</v>
      </c>
      <c r="B27" s="514"/>
      <c r="C27" s="271">
        <v>6397739</v>
      </c>
      <c r="D27" s="280">
        <v>5926890</v>
      </c>
      <c r="E27" s="285">
        <v>0.92640384360787464</v>
      </c>
      <c r="F27" s="252">
        <v>113716</v>
      </c>
      <c r="G27" s="252">
        <v>38519</v>
      </c>
      <c r="H27" s="252">
        <v>5268682</v>
      </c>
      <c r="I27" s="252">
        <v>0</v>
      </c>
      <c r="J27" s="303">
        <v>544492</v>
      </c>
      <c r="K27" s="280">
        <v>3936</v>
      </c>
      <c r="L27" s="286">
        <v>6.1521734475257592E-4</v>
      </c>
      <c r="M27" s="280">
        <v>466913</v>
      </c>
      <c r="N27" s="286">
        <v>7.2980939047372836E-2</v>
      </c>
    </row>
    <row r="28" spans="1:20" s="7" customFormat="1" ht="12" customHeight="1" x14ac:dyDescent="0.2">
      <c r="A28" s="246"/>
      <c r="B28" s="246"/>
      <c r="C28" s="247"/>
      <c r="D28" s="247"/>
      <c r="E28" s="248"/>
      <c r="F28" s="247"/>
      <c r="G28" s="247"/>
      <c r="H28" s="247"/>
      <c r="I28" s="247"/>
      <c r="J28" s="247"/>
      <c r="K28" s="247"/>
      <c r="L28" s="247"/>
      <c r="M28" s="247"/>
      <c r="N28" s="248"/>
    </row>
    <row r="29" spans="1:20" s="7" customFormat="1" ht="34.5" customHeight="1" x14ac:dyDescent="0.2">
      <c r="A29" s="490" t="s">
        <v>89</v>
      </c>
      <c r="B29" s="491"/>
      <c r="C29" s="115">
        <f>SUM(C26:C27)</f>
        <v>36152789</v>
      </c>
      <c r="D29" s="115">
        <f>SUM(D26:D27)</f>
        <v>34868355</v>
      </c>
      <c r="E29" s="170">
        <f>D29/C29</f>
        <v>0.96447206327567148</v>
      </c>
      <c r="F29" s="115">
        <f>SUM(F26:F27)</f>
        <v>26244114</v>
      </c>
      <c r="G29" s="115">
        <f t="shared" ref="G29:K29" si="6">SUM(G26:G27)</f>
        <v>5229764</v>
      </c>
      <c r="H29" s="115">
        <f t="shared" si="6"/>
        <v>7162869</v>
      </c>
      <c r="I29" s="115">
        <f t="shared" si="6"/>
        <v>446315</v>
      </c>
      <c r="J29" s="115">
        <f t="shared" si="6"/>
        <v>1015057</v>
      </c>
      <c r="K29" s="115">
        <f t="shared" si="6"/>
        <v>29088</v>
      </c>
      <c r="L29" s="170">
        <f>K29/C29</f>
        <v>8.0458522854211885E-4</v>
      </c>
      <c r="M29" s="115">
        <f>SUM(M26:M27)</f>
        <v>1255346</v>
      </c>
      <c r="N29" s="170">
        <f>M29/C29</f>
        <v>3.4723351495786398E-2</v>
      </c>
      <c r="O29" s="218"/>
    </row>
    <row r="30" spans="1:20" x14ac:dyDescent="0.2">
      <c r="A30" s="84"/>
      <c r="O30" s="7"/>
    </row>
    <row r="31" spans="1:20" ht="12.75" customHeight="1" x14ac:dyDescent="0.2">
      <c r="O31" s="7"/>
    </row>
    <row r="32" spans="1:20" ht="15" customHeight="1" x14ac:dyDescent="0.2">
      <c r="O32" s="7"/>
    </row>
    <row r="35" spans="3:3" x14ac:dyDescent="0.2">
      <c r="C35" s="50"/>
    </row>
    <row r="36" spans="3:3" x14ac:dyDescent="0.2">
      <c r="C36" s="410"/>
    </row>
  </sheetData>
  <mergeCells count="18">
    <mergeCell ref="J3:J4"/>
    <mergeCell ref="A13:N13"/>
    <mergeCell ref="A26:B26"/>
    <mergeCell ref="A2:A4"/>
    <mergeCell ref="B2:B4"/>
    <mergeCell ref="C2:C4"/>
    <mergeCell ref="D2:J2"/>
    <mergeCell ref="K2:L3"/>
    <mergeCell ref="M2:N3"/>
    <mergeCell ref="D3:E3"/>
    <mergeCell ref="A5:N5"/>
    <mergeCell ref="A25:B25"/>
    <mergeCell ref="A12:B12"/>
    <mergeCell ref="A29:B29"/>
    <mergeCell ref="A27:B27"/>
    <mergeCell ref="F3:G3"/>
    <mergeCell ref="H3:H4"/>
    <mergeCell ref="I3:I4"/>
  </mergeCells>
  <pageMargins left="0.51181102362204722" right="0.31496062992125984" top="0.74803149606299213" bottom="0.74803149606299213" header="0.31496062992125984" footer="0.31496062992125984"/>
  <pageSetup paperSize="9" scale="95" firstPageNumber="3" orientation="landscape" useFirstPageNumber="1" r:id="rId1"/>
  <headerFooter>
    <oddHeader>&amp;LAugstākās izglītības finansējums</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H19"/>
  <sheetViews>
    <sheetView workbookViewId="0">
      <selection activeCell="P8" sqref="P8"/>
    </sheetView>
  </sheetViews>
  <sheetFormatPr defaultRowHeight="15" x14ac:dyDescent="0.25"/>
  <cols>
    <col min="1" max="1" width="4.5703125" customWidth="1"/>
    <col min="2" max="2" width="19.42578125" bestFit="1" customWidth="1"/>
    <col min="3" max="3" width="10.28515625" customWidth="1"/>
    <col min="4" max="4" width="9.85546875" customWidth="1"/>
    <col min="5" max="5" width="10" customWidth="1"/>
    <col min="6" max="6" width="9.7109375" customWidth="1"/>
    <col min="7" max="7" width="9.140625" customWidth="1"/>
    <col min="8" max="8" width="20.28515625" customWidth="1"/>
  </cols>
  <sheetData>
    <row r="1" spans="1:8" ht="20.25" customHeight="1" x14ac:dyDescent="0.25">
      <c r="A1" s="2" t="s">
        <v>224</v>
      </c>
    </row>
    <row r="2" spans="1:8" x14ac:dyDescent="0.25">
      <c r="A2" s="2"/>
    </row>
    <row r="3" spans="1:8" ht="29.25" customHeight="1" x14ac:dyDescent="0.25">
      <c r="A3" s="329" t="s">
        <v>94</v>
      </c>
      <c r="B3" s="330" t="s">
        <v>93</v>
      </c>
      <c r="C3" s="331" t="s">
        <v>117</v>
      </c>
      <c r="D3" s="332" t="s">
        <v>92</v>
      </c>
      <c r="E3" s="332" t="s">
        <v>116</v>
      </c>
      <c r="F3" s="332" t="s">
        <v>179</v>
      </c>
      <c r="G3" s="333" t="s">
        <v>180</v>
      </c>
    </row>
    <row r="4" spans="1:8" s="49" customFormat="1" ht="18" customHeight="1" x14ac:dyDescent="0.25">
      <c r="A4" s="231">
        <v>1</v>
      </c>
      <c r="B4" s="232" t="s">
        <v>118</v>
      </c>
      <c r="C4" s="236">
        <v>1499691</v>
      </c>
      <c r="D4" s="237">
        <v>1770701</v>
      </c>
      <c r="E4" s="238">
        <v>2103536</v>
      </c>
      <c r="F4" s="238">
        <v>2136438</v>
      </c>
      <c r="G4" s="238">
        <v>1569509</v>
      </c>
      <c r="H4" s="219"/>
    </row>
    <row r="5" spans="1:8" ht="18" customHeight="1" x14ac:dyDescent="0.25">
      <c r="A5" s="231">
        <v>2</v>
      </c>
      <c r="B5" s="232" t="s">
        <v>4</v>
      </c>
      <c r="C5" s="187">
        <v>1853010</v>
      </c>
      <c r="D5" s="186">
        <v>2187869</v>
      </c>
      <c r="E5" s="183">
        <v>1966770</v>
      </c>
      <c r="F5" s="182">
        <v>1841788</v>
      </c>
      <c r="G5" s="238">
        <v>2494929</v>
      </c>
      <c r="H5" s="220"/>
    </row>
    <row r="6" spans="1:8" ht="18" customHeight="1" x14ac:dyDescent="0.25">
      <c r="A6" s="231">
        <v>3</v>
      </c>
      <c r="B6" s="232" t="s">
        <v>5</v>
      </c>
      <c r="C6" s="187">
        <v>374800</v>
      </c>
      <c r="D6" s="186">
        <v>442530</v>
      </c>
      <c r="E6" s="183">
        <v>450530</v>
      </c>
      <c r="F6" s="238">
        <v>346196</v>
      </c>
      <c r="G6" s="238">
        <v>373293</v>
      </c>
      <c r="H6" s="219"/>
    </row>
    <row r="7" spans="1:8" ht="18" customHeight="1" x14ac:dyDescent="0.25">
      <c r="A7" s="231">
        <v>4</v>
      </c>
      <c r="B7" s="232" t="s">
        <v>6</v>
      </c>
      <c r="C7" s="187">
        <v>198856</v>
      </c>
      <c r="D7" s="186">
        <v>234791</v>
      </c>
      <c r="E7" s="183">
        <v>117489</v>
      </c>
      <c r="F7" s="238">
        <v>178801</v>
      </c>
      <c r="G7" s="238">
        <v>179517</v>
      </c>
      <c r="H7" s="219"/>
    </row>
    <row r="8" spans="1:8" s="49" customFormat="1" ht="18" customHeight="1" x14ac:dyDescent="0.25">
      <c r="A8" s="231">
        <v>5</v>
      </c>
      <c r="B8" s="232" t="s">
        <v>119</v>
      </c>
      <c r="C8" s="239">
        <v>430904</v>
      </c>
      <c r="D8" s="186">
        <v>508772</v>
      </c>
      <c r="E8" s="183">
        <v>394664</v>
      </c>
      <c r="F8" s="182">
        <v>627966</v>
      </c>
      <c r="G8" s="238">
        <v>438746</v>
      </c>
      <c r="H8" s="219"/>
    </row>
    <row r="9" spans="1:8" ht="18" customHeight="1" x14ac:dyDescent="0.25">
      <c r="A9" s="231">
        <v>6</v>
      </c>
      <c r="B9" s="232" t="s">
        <v>8</v>
      </c>
      <c r="C9" s="239">
        <v>25656</v>
      </c>
      <c r="D9" s="240">
        <v>30292</v>
      </c>
      <c r="E9" s="183">
        <v>14550</v>
      </c>
      <c r="F9" s="238">
        <v>68829</v>
      </c>
      <c r="G9" s="238">
        <v>70565</v>
      </c>
      <c r="H9" s="219"/>
    </row>
    <row r="10" spans="1:8" ht="18" customHeight="1" x14ac:dyDescent="0.25">
      <c r="A10" s="231">
        <v>7</v>
      </c>
      <c r="B10" s="232" t="s">
        <v>37</v>
      </c>
      <c r="C10" s="187">
        <v>148268</v>
      </c>
      <c r="D10" s="186">
        <v>175062</v>
      </c>
      <c r="E10" s="183">
        <v>224463</v>
      </c>
      <c r="F10" s="238">
        <v>209262</v>
      </c>
      <c r="G10" s="238">
        <v>274714</v>
      </c>
      <c r="H10" s="219"/>
    </row>
    <row r="11" spans="1:8" ht="18" customHeight="1" x14ac:dyDescent="0.25">
      <c r="A11" s="231">
        <v>8</v>
      </c>
      <c r="B11" s="232" t="s">
        <v>95</v>
      </c>
      <c r="C11" s="239">
        <v>104824</v>
      </c>
      <c r="D11" s="240">
        <v>123767</v>
      </c>
      <c r="E11" s="183">
        <v>112562</v>
      </c>
      <c r="F11" s="238">
        <v>222223</v>
      </c>
      <c r="G11" s="238">
        <v>163991</v>
      </c>
      <c r="H11" s="219"/>
    </row>
    <row r="12" spans="1:8" ht="18" customHeight="1" x14ac:dyDescent="0.25">
      <c r="A12" s="231">
        <v>9</v>
      </c>
      <c r="B12" s="232" t="s">
        <v>42</v>
      </c>
      <c r="C12" s="187">
        <v>167803</v>
      </c>
      <c r="D12" s="186">
        <v>198127</v>
      </c>
      <c r="E12" s="183">
        <v>129125</v>
      </c>
      <c r="F12" s="238">
        <v>117490</v>
      </c>
      <c r="G12" s="238">
        <v>98999</v>
      </c>
      <c r="H12" s="219"/>
    </row>
    <row r="13" spans="1:8" ht="18" customHeight="1" x14ac:dyDescent="0.25">
      <c r="A13" s="231">
        <v>10</v>
      </c>
      <c r="B13" s="232" t="s">
        <v>9</v>
      </c>
      <c r="C13" s="187">
        <v>17632</v>
      </c>
      <c r="D13" s="186">
        <v>20819</v>
      </c>
      <c r="E13" s="183">
        <v>33878</v>
      </c>
      <c r="F13" s="238">
        <v>36716</v>
      </c>
      <c r="G13" s="238">
        <v>16407</v>
      </c>
      <c r="H13" s="219"/>
    </row>
    <row r="14" spans="1:8" ht="18" customHeight="1" x14ac:dyDescent="0.25">
      <c r="A14" s="231">
        <v>11</v>
      </c>
      <c r="B14" s="232" t="s">
        <v>40</v>
      </c>
      <c r="C14" s="187">
        <v>70663</v>
      </c>
      <c r="D14" s="183">
        <v>83432</v>
      </c>
      <c r="E14" s="183">
        <v>39843</v>
      </c>
      <c r="F14" s="238">
        <v>138087</v>
      </c>
      <c r="G14" s="238">
        <v>98012</v>
      </c>
      <c r="H14" s="219"/>
    </row>
    <row r="15" spans="1:8" ht="18" customHeight="1" x14ac:dyDescent="0.25">
      <c r="A15" s="231">
        <v>12</v>
      </c>
      <c r="B15" s="232" t="s">
        <v>12</v>
      </c>
      <c r="C15" s="187">
        <v>567901</v>
      </c>
      <c r="D15" s="183">
        <v>670527</v>
      </c>
      <c r="E15" s="183">
        <v>712523</v>
      </c>
      <c r="F15" s="238">
        <v>421382</v>
      </c>
      <c r="G15" s="238">
        <v>534917</v>
      </c>
      <c r="H15" s="219"/>
    </row>
    <row r="16" spans="1:8" ht="18" customHeight="1" x14ac:dyDescent="0.25">
      <c r="A16" s="231">
        <v>13</v>
      </c>
      <c r="B16" s="232" t="s">
        <v>13</v>
      </c>
      <c r="C16" s="187">
        <v>19743</v>
      </c>
      <c r="D16" s="183">
        <v>23311</v>
      </c>
      <c r="E16" s="183">
        <v>104100</v>
      </c>
      <c r="F16" s="238">
        <v>142822</v>
      </c>
      <c r="G16" s="238">
        <v>179401</v>
      </c>
      <c r="H16" s="219"/>
    </row>
    <row r="17" spans="1:8" ht="18" customHeight="1" x14ac:dyDescent="0.25">
      <c r="A17" s="231"/>
      <c r="B17" s="233" t="s">
        <v>11</v>
      </c>
      <c r="C17" s="241">
        <v>13110</v>
      </c>
      <c r="D17" s="242">
        <v>15480</v>
      </c>
      <c r="E17" s="242">
        <v>81447</v>
      </c>
      <c r="F17" s="238"/>
      <c r="G17" s="238"/>
      <c r="H17" s="219"/>
    </row>
    <row r="18" spans="1:8" ht="21.75" customHeight="1" x14ac:dyDescent="0.25">
      <c r="A18" s="528" t="s">
        <v>50</v>
      </c>
      <c r="B18" s="529"/>
      <c r="C18" s="125">
        <f>SUM(C4:C17)</f>
        <v>5492861</v>
      </c>
      <c r="D18" s="125">
        <f>SUM(D4:D17)</f>
        <v>6485480</v>
      </c>
      <c r="E18" s="125">
        <f>SUM(E4:E17)</f>
        <v>6485480</v>
      </c>
      <c r="F18" s="125">
        <f>SUM(F4:F17)</f>
        <v>6488000</v>
      </c>
      <c r="G18" s="174">
        <f>SUM(G4:G16)</f>
        <v>6493000</v>
      </c>
      <c r="H18" s="219"/>
    </row>
    <row r="19" spans="1:8" x14ac:dyDescent="0.25">
      <c r="A19" s="84" t="s">
        <v>136</v>
      </c>
      <c r="E19" s="83"/>
    </row>
  </sheetData>
  <sortState ref="H4:K18">
    <sortCondition descending="1" ref="J4:J18"/>
  </sortState>
  <mergeCells count="1">
    <mergeCell ref="A18:B18"/>
  </mergeCells>
  <pageMargins left="0.70866141732283472" right="0.70866141732283472" top="0.74803149606299213" bottom="0.74803149606299213" header="0.31496062992125984" footer="0.31496062992125984"/>
  <pageSetup paperSize="9" firstPageNumber="5" orientation="portrait" useFirstPageNumber="1" r:id="rId1"/>
  <headerFooter>
    <oddHeader>&amp;LAugstākās izglītības finansējums</oddHeader>
    <oddFooter>&amp;C&amp;P</oddFooter>
  </headerFooter>
  <extLst>
    <ext xmlns:x14="http://schemas.microsoft.com/office/spreadsheetml/2009/9/main" uri="{05C60535-1F16-4fd2-B633-F4F36F0B64E0}">
      <x14:sparklineGroups xmlns:xm="http://schemas.microsoft.com/office/excel/2006/main">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'1.5.'!C4:G4</xm:f>
              <xm:sqref>H4</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'1.5.'!C5:G5</xm:f>
              <xm:sqref>H5</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'1.5.'!C6:G6</xm:f>
              <xm:sqref>H6</xm:sqref>
            </x14:sparkline>
            <x14:sparkline>
              <xm:f>'1.5.'!C7:G7</xm:f>
              <xm:sqref>H7</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'1.5.'!C8:G8</xm:f>
              <xm:sqref>H8</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'1.5.'!C9:G9</xm:f>
              <xm:sqref>H9</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'1.5.'!C10:G10</xm:f>
              <xm:sqref>H10</xm:sqref>
            </x14:sparkline>
            <x14:sparkline>
              <xm:f>'1.5.'!C11:G11</xm:f>
              <xm:sqref>H11</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'1.5.'!C12:G12</xm:f>
              <xm:sqref>H12</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'1.5.'!C13:G13</xm:f>
              <xm:sqref>H13</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'1.5.'!C14:G14</xm:f>
              <xm:sqref>H14</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'1.5.'!C15:G15</xm:f>
              <xm:sqref>H15</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'1.5.'!C16:G16</xm:f>
              <xm:sqref>H16</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'1.5.'!C18:G18</xm:f>
              <xm:sqref>H18</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U26"/>
  <sheetViews>
    <sheetView zoomScaleNormal="100" workbookViewId="0">
      <pane ySplit="4" topLeftCell="A11" activePane="bottomLeft" state="frozen"/>
      <selection activeCell="E5" sqref="E5"/>
      <selection pane="bottomLeft" activeCell="A25" sqref="A25:R27"/>
    </sheetView>
  </sheetViews>
  <sheetFormatPr defaultRowHeight="12.75" x14ac:dyDescent="0.2"/>
  <cols>
    <col min="1" max="1" width="3.42578125" style="8" customWidth="1"/>
    <col min="2" max="2" width="11.5703125" style="8" customWidth="1"/>
    <col min="3" max="3" width="10.5703125" style="8" customWidth="1"/>
    <col min="4" max="4" width="11.28515625" style="8" customWidth="1"/>
    <col min="5" max="5" width="9.140625" style="8" customWidth="1"/>
    <col min="6" max="6" width="10.42578125" style="8" customWidth="1"/>
    <col min="7" max="7" width="9.7109375" style="8" customWidth="1"/>
    <col min="8" max="8" width="9.85546875" style="8" customWidth="1"/>
    <col min="9" max="9" width="9.5703125" style="8" customWidth="1"/>
    <col min="10" max="10" width="9.28515625" style="8" customWidth="1"/>
    <col min="11" max="11" width="9.5703125" style="8" customWidth="1"/>
    <col min="12" max="12" width="9.28515625" style="8" customWidth="1"/>
    <col min="13" max="13" width="9.7109375" style="8" customWidth="1"/>
    <col min="14" max="14" width="9" style="8" customWidth="1"/>
    <col min="15" max="15" width="10" style="8" customWidth="1"/>
    <col min="16" max="16" width="9.28515625" style="8" customWidth="1"/>
    <col min="17" max="17" width="9.5703125" style="8" customWidth="1"/>
    <col min="18" max="18" width="8.85546875" style="8" customWidth="1"/>
    <col min="19" max="19" width="13.42578125" style="8" bestFit="1" customWidth="1"/>
    <col min="20" max="20" width="9.140625" style="8"/>
    <col min="21" max="21" width="9.85546875" style="8" bestFit="1" customWidth="1"/>
    <col min="22" max="16384" width="9.140625" style="8"/>
  </cols>
  <sheetData>
    <row r="1" spans="1:21" ht="20.25" customHeight="1" x14ac:dyDescent="0.25">
      <c r="A1" s="9" t="s">
        <v>223</v>
      </c>
    </row>
    <row r="2" spans="1:21" ht="12.75" customHeight="1" x14ac:dyDescent="0.2">
      <c r="A2" s="542" t="s">
        <v>0</v>
      </c>
      <c r="B2" s="545" t="s">
        <v>1</v>
      </c>
      <c r="C2" s="547" t="s">
        <v>51</v>
      </c>
      <c r="D2" s="550" t="s">
        <v>16</v>
      </c>
      <c r="E2" s="551"/>
      <c r="F2" s="551"/>
      <c r="G2" s="551"/>
      <c r="H2" s="552"/>
      <c r="I2" s="484" t="s">
        <v>52</v>
      </c>
      <c r="J2" s="485"/>
      <c r="K2" s="484" t="s">
        <v>53</v>
      </c>
      <c r="L2" s="485"/>
      <c r="M2" s="553" t="s">
        <v>113</v>
      </c>
      <c r="N2" s="554"/>
      <c r="O2" s="553" t="s">
        <v>181</v>
      </c>
      <c r="P2" s="554"/>
      <c r="Q2" s="540" t="s">
        <v>20</v>
      </c>
      <c r="R2" s="485"/>
    </row>
    <row r="3" spans="1:21" ht="36" customHeight="1" x14ac:dyDescent="0.2">
      <c r="A3" s="543"/>
      <c r="B3" s="546"/>
      <c r="C3" s="548"/>
      <c r="D3" s="534" t="s">
        <v>17</v>
      </c>
      <c r="E3" s="535"/>
      <c r="F3" s="557" t="s">
        <v>115</v>
      </c>
      <c r="G3" s="557" t="s">
        <v>18</v>
      </c>
      <c r="H3" s="530" t="s">
        <v>19</v>
      </c>
      <c r="I3" s="536"/>
      <c r="J3" s="487"/>
      <c r="K3" s="536"/>
      <c r="L3" s="487"/>
      <c r="M3" s="555"/>
      <c r="N3" s="556"/>
      <c r="O3" s="555"/>
      <c r="P3" s="556"/>
      <c r="Q3" s="541"/>
      <c r="R3" s="487"/>
    </row>
    <row r="4" spans="1:21" ht="43.5" customHeight="1" x14ac:dyDescent="0.2">
      <c r="A4" s="544"/>
      <c r="B4" s="531"/>
      <c r="C4" s="549"/>
      <c r="D4" s="257" t="s">
        <v>44</v>
      </c>
      <c r="E4" s="255" t="s">
        <v>214</v>
      </c>
      <c r="F4" s="558"/>
      <c r="G4" s="558"/>
      <c r="H4" s="531"/>
      <c r="I4" s="272" t="s">
        <v>44</v>
      </c>
      <c r="J4" s="256" t="s">
        <v>214</v>
      </c>
      <c r="K4" s="272" t="s">
        <v>44</v>
      </c>
      <c r="L4" s="256" t="s">
        <v>214</v>
      </c>
      <c r="M4" s="272" t="s">
        <v>44</v>
      </c>
      <c r="N4" s="256" t="s">
        <v>214</v>
      </c>
      <c r="O4" s="272" t="s">
        <v>44</v>
      </c>
      <c r="P4" s="256" t="s">
        <v>214</v>
      </c>
      <c r="Q4" s="257" t="s">
        <v>44</v>
      </c>
      <c r="R4" s="256" t="s">
        <v>214</v>
      </c>
    </row>
    <row r="5" spans="1:21" ht="21" customHeight="1" x14ac:dyDescent="0.2">
      <c r="A5" s="538" t="s">
        <v>41</v>
      </c>
      <c r="B5" s="538"/>
      <c r="C5" s="538"/>
      <c r="D5" s="539"/>
      <c r="E5" s="539"/>
      <c r="F5" s="539"/>
      <c r="G5" s="539"/>
      <c r="H5" s="539"/>
      <c r="I5" s="539"/>
      <c r="J5" s="539"/>
      <c r="K5" s="539"/>
      <c r="L5" s="539"/>
      <c r="M5" s="539"/>
      <c r="N5" s="539"/>
      <c r="O5" s="539"/>
      <c r="P5" s="539"/>
      <c r="Q5" s="539"/>
      <c r="R5" s="539"/>
    </row>
    <row r="6" spans="1:21" x14ac:dyDescent="0.2">
      <c r="A6" s="41">
        <v>1</v>
      </c>
      <c r="B6" s="47" t="s">
        <v>3</v>
      </c>
      <c r="C6" s="46">
        <v>90511659</v>
      </c>
      <c r="D6" s="200">
        <v>32701316</v>
      </c>
      <c r="E6" s="175">
        <f>D6/C6</f>
        <v>0.36129396324511076</v>
      </c>
      <c r="F6" s="44">
        <v>18579102</v>
      </c>
      <c r="G6" s="44">
        <v>5977619</v>
      </c>
      <c r="H6" s="44">
        <v>8144595</v>
      </c>
      <c r="I6" s="45">
        <v>8262260</v>
      </c>
      <c r="J6" s="175">
        <f>I6/C6</f>
        <v>9.128393061494984E-2</v>
      </c>
      <c r="K6" s="45">
        <v>18087814</v>
      </c>
      <c r="L6" s="203">
        <f>K6/C6</f>
        <v>0.19983960298418571</v>
      </c>
      <c r="M6" s="200">
        <v>21822025</v>
      </c>
      <c r="N6" s="203">
        <f t="shared" ref="N6:N21" si="0">M6/C6</f>
        <v>0.24109628793788876</v>
      </c>
      <c r="O6" s="200">
        <v>1898742</v>
      </c>
      <c r="P6" s="203">
        <f t="shared" ref="P6:P21" si="1">O6/C6</f>
        <v>2.0977872033038306E-2</v>
      </c>
      <c r="Q6" s="44">
        <v>7739502</v>
      </c>
      <c r="R6" s="203">
        <f t="shared" ref="R6:R21" si="2">Q6/C6</f>
        <v>8.5508343184826613E-2</v>
      </c>
      <c r="S6" s="179"/>
    </row>
    <row r="7" spans="1:21" ht="16.5" customHeight="1" x14ac:dyDescent="0.2">
      <c r="A7" s="41">
        <v>2</v>
      </c>
      <c r="B7" s="30" t="s">
        <v>4</v>
      </c>
      <c r="C7" s="46">
        <v>59434923</v>
      </c>
      <c r="D7" s="200">
        <v>25099143</v>
      </c>
      <c r="E7" s="175">
        <v>0.42229621463461808</v>
      </c>
      <c r="F7" s="44">
        <v>15378245</v>
      </c>
      <c r="G7" s="44">
        <v>1044124</v>
      </c>
      <c r="H7" s="44">
        <v>8676774</v>
      </c>
      <c r="I7" s="45">
        <v>6368816</v>
      </c>
      <c r="J7" s="175">
        <f t="shared" ref="J7:J19" si="3">I7/C7</f>
        <v>0.10715612435469968</v>
      </c>
      <c r="K7" s="45">
        <v>14300388</v>
      </c>
      <c r="L7" s="203">
        <f t="shared" ref="L7:L19" si="4">K7/C7</f>
        <v>0.24060581352145438</v>
      </c>
      <c r="M7" s="200">
        <v>9394134</v>
      </c>
      <c r="N7" s="203">
        <f t="shared" si="0"/>
        <v>0.15805747741946263</v>
      </c>
      <c r="O7" s="44">
        <v>2682978</v>
      </c>
      <c r="P7" s="203">
        <f t="shared" si="1"/>
        <v>4.5141439823182743E-2</v>
      </c>
      <c r="Q7" s="44">
        <v>1589464</v>
      </c>
      <c r="R7" s="203">
        <f t="shared" si="2"/>
        <v>2.6742930246582468E-2</v>
      </c>
      <c r="S7" s="179"/>
    </row>
    <row r="8" spans="1:21" ht="16.5" customHeight="1" x14ac:dyDescent="0.25">
      <c r="A8" s="41">
        <v>3</v>
      </c>
      <c r="B8" s="30" t="s">
        <v>5</v>
      </c>
      <c r="C8" s="46">
        <v>30586609</v>
      </c>
      <c r="D8" s="165">
        <v>10673863</v>
      </c>
      <c r="E8" s="175">
        <f>D8/C8</f>
        <v>0.34897176735086916</v>
      </c>
      <c r="F8" s="44">
        <v>6898197</v>
      </c>
      <c r="G8" s="44">
        <v>932045</v>
      </c>
      <c r="H8" s="44">
        <v>2843621</v>
      </c>
      <c r="I8" s="45">
        <v>2622661</v>
      </c>
      <c r="J8" s="175">
        <f>I8/C8</f>
        <v>8.5745399236639805E-2</v>
      </c>
      <c r="K8" s="173">
        <v>6778102</v>
      </c>
      <c r="L8" s="203">
        <f>K8/C8</f>
        <v>0.22160357821947507</v>
      </c>
      <c r="M8" s="201">
        <v>7560282</v>
      </c>
      <c r="N8" s="203">
        <f t="shared" si="0"/>
        <v>0.24717620707807131</v>
      </c>
      <c r="O8" s="44">
        <v>1097790</v>
      </c>
      <c r="P8" s="203">
        <f t="shared" si="1"/>
        <v>3.5891196699836848E-2</v>
      </c>
      <c r="Q8" s="44">
        <v>1853911</v>
      </c>
      <c r="R8" s="203">
        <f t="shared" si="2"/>
        <v>6.0611851415107831E-2</v>
      </c>
      <c r="S8" s="179"/>
    </row>
    <row r="9" spans="1:21" ht="16.5" customHeight="1" x14ac:dyDescent="0.2">
      <c r="A9" s="41">
        <v>4</v>
      </c>
      <c r="B9" s="47" t="s">
        <v>6</v>
      </c>
      <c r="C9" s="46">
        <v>10196223</v>
      </c>
      <c r="D9" s="200">
        <v>4613952</v>
      </c>
      <c r="E9" s="175">
        <v>0.4525157992327159</v>
      </c>
      <c r="F9" s="44">
        <v>2866905</v>
      </c>
      <c r="G9" s="44">
        <v>440924</v>
      </c>
      <c r="H9" s="44">
        <v>1306123</v>
      </c>
      <c r="I9" s="45">
        <v>1118698</v>
      </c>
      <c r="J9" s="175">
        <f t="shared" si="3"/>
        <v>0.10971690203323328</v>
      </c>
      <c r="K9" s="45">
        <v>1582599</v>
      </c>
      <c r="L9" s="203">
        <f t="shared" si="4"/>
        <v>0.15521423962579084</v>
      </c>
      <c r="M9" s="200">
        <v>679267</v>
      </c>
      <c r="N9" s="203">
        <f t="shared" si="0"/>
        <v>6.661947272043775E-2</v>
      </c>
      <c r="O9" s="44">
        <v>875716</v>
      </c>
      <c r="P9" s="203">
        <f t="shared" si="1"/>
        <v>8.588631300041201E-2</v>
      </c>
      <c r="Q9" s="44">
        <v>1325991</v>
      </c>
      <c r="R9" s="203">
        <f t="shared" si="2"/>
        <v>0.13004727338741023</v>
      </c>
      <c r="S9" s="179"/>
      <c r="U9" s="176"/>
    </row>
    <row r="10" spans="1:21" ht="16.5" customHeight="1" x14ac:dyDescent="0.2">
      <c r="A10" s="41">
        <v>5</v>
      </c>
      <c r="B10" s="47" t="s">
        <v>7</v>
      </c>
      <c r="C10" s="46">
        <v>54820260</v>
      </c>
      <c r="D10" s="200">
        <v>22325352</v>
      </c>
      <c r="E10" s="175">
        <v>0.40724637205295999</v>
      </c>
      <c r="F10" s="44">
        <v>13609087</v>
      </c>
      <c r="G10" s="8">
        <v>3833583</v>
      </c>
      <c r="H10" s="44">
        <v>4882682</v>
      </c>
      <c r="I10" s="45">
        <v>5692480</v>
      </c>
      <c r="J10" s="175">
        <f t="shared" ref="J10" si="5">I10/C10</f>
        <v>0.10383898215732651</v>
      </c>
      <c r="K10" s="45">
        <v>19113907</v>
      </c>
      <c r="L10" s="203">
        <f t="shared" ref="L10" si="6">K10/C10</f>
        <v>0.3486650191006026</v>
      </c>
      <c r="M10" s="200">
        <v>4961354</v>
      </c>
      <c r="N10" s="203">
        <f t="shared" si="0"/>
        <v>9.050219754521413E-2</v>
      </c>
      <c r="O10" s="44">
        <v>975521</v>
      </c>
      <c r="P10" s="203">
        <f t="shared" si="1"/>
        <v>1.7794899185082303E-2</v>
      </c>
      <c r="Q10" s="44">
        <v>1751646</v>
      </c>
      <c r="R10" s="203">
        <f t="shared" si="2"/>
        <v>3.1952529958814493E-2</v>
      </c>
      <c r="S10" s="179"/>
    </row>
    <row r="11" spans="1:21" x14ac:dyDescent="0.2">
      <c r="A11" s="41">
        <v>6</v>
      </c>
      <c r="B11" s="30" t="s">
        <v>8</v>
      </c>
      <c r="C11" s="46">
        <v>5331733</v>
      </c>
      <c r="D11" s="200">
        <v>2308686</v>
      </c>
      <c r="E11" s="175">
        <v>0.4330085546294235</v>
      </c>
      <c r="F11" s="44">
        <v>1292402</v>
      </c>
      <c r="G11" s="44">
        <v>194623</v>
      </c>
      <c r="H11" s="44">
        <v>821661</v>
      </c>
      <c r="I11" s="45">
        <v>559220</v>
      </c>
      <c r="J11" s="175">
        <f t="shared" si="3"/>
        <v>0.10488522212196297</v>
      </c>
      <c r="K11" s="45">
        <v>1020788</v>
      </c>
      <c r="L11" s="203">
        <f t="shared" si="4"/>
        <v>0.19145519852550755</v>
      </c>
      <c r="M11" s="200">
        <v>1079665</v>
      </c>
      <c r="N11" s="203">
        <f t="shared" si="0"/>
        <v>0.20249794954098413</v>
      </c>
      <c r="O11" s="44">
        <v>354335</v>
      </c>
      <c r="P11" s="203">
        <f t="shared" si="1"/>
        <v>6.6457753979803566E-2</v>
      </c>
      <c r="Q11" s="44">
        <v>9039</v>
      </c>
      <c r="R11" s="203">
        <f t="shared" si="2"/>
        <v>1.6953212023182707E-3</v>
      </c>
      <c r="S11" s="179"/>
    </row>
    <row r="12" spans="1:21" ht="16.5" customHeight="1" x14ac:dyDescent="0.2">
      <c r="A12" s="41">
        <v>7</v>
      </c>
      <c r="B12" s="47" t="s">
        <v>37</v>
      </c>
      <c r="C12" s="46">
        <v>4632433</v>
      </c>
      <c r="D12" s="200">
        <v>1903756</v>
      </c>
      <c r="E12" s="175">
        <v>0.41096244673155552</v>
      </c>
      <c r="F12" s="44">
        <v>897505</v>
      </c>
      <c r="G12" s="44">
        <v>125407</v>
      </c>
      <c r="H12" s="44">
        <v>880844</v>
      </c>
      <c r="I12" s="45">
        <v>429730</v>
      </c>
      <c r="J12" s="175">
        <f t="shared" ref="J12" si="7">I12/C12</f>
        <v>9.2765507887539872E-2</v>
      </c>
      <c r="K12" s="45">
        <v>733637</v>
      </c>
      <c r="L12" s="203">
        <f t="shared" ref="L12" si="8">K12/C12</f>
        <v>0.1583696947154983</v>
      </c>
      <c r="M12" s="200">
        <v>463035</v>
      </c>
      <c r="N12" s="203">
        <f t="shared" si="0"/>
        <v>9.9955034427912939E-2</v>
      </c>
      <c r="O12" s="44">
        <v>297198</v>
      </c>
      <c r="P12" s="203">
        <f t="shared" si="1"/>
        <v>6.4155919794198865E-2</v>
      </c>
      <c r="Q12" s="44">
        <v>805077</v>
      </c>
      <c r="R12" s="203">
        <f t="shared" si="2"/>
        <v>0.17379139644329447</v>
      </c>
      <c r="S12" s="407"/>
    </row>
    <row r="13" spans="1:21" ht="16.5" customHeight="1" x14ac:dyDescent="0.2">
      <c r="A13" s="41">
        <v>8</v>
      </c>
      <c r="B13" s="31" t="s">
        <v>95</v>
      </c>
      <c r="C13" s="46">
        <v>5239381</v>
      </c>
      <c r="D13" s="200">
        <v>2874087</v>
      </c>
      <c r="E13" s="175">
        <v>0.54855468613563318</v>
      </c>
      <c r="F13" s="44">
        <v>1967355</v>
      </c>
      <c r="G13" s="44">
        <v>156600</v>
      </c>
      <c r="H13" s="44">
        <v>750132</v>
      </c>
      <c r="I13" s="173">
        <v>718976</v>
      </c>
      <c r="J13" s="175">
        <f t="shared" si="3"/>
        <v>0.13722537070695948</v>
      </c>
      <c r="K13" s="173">
        <v>979760</v>
      </c>
      <c r="L13" s="203">
        <f t="shared" si="4"/>
        <v>0.18699918940806176</v>
      </c>
      <c r="M13" s="206">
        <v>90701</v>
      </c>
      <c r="N13" s="203">
        <f t="shared" si="0"/>
        <v>1.7311396136299308E-2</v>
      </c>
      <c r="O13" s="44">
        <v>551368</v>
      </c>
      <c r="P13" s="203">
        <f t="shared" si="1"/>
        <v>0.10523533218905058</v>
      </c>
      <c r="Q13" s="44">
        <v>24489</v>
      </c>
      <c r="R13" s="203">
        <f t="shared" si="2"/>
        <v>4.6740254239956971E-3</v>
      </c>
      <c r="S13" s="179"/>
    </row>
    <row r="14" spans="1:21" ht="14.25" customHeight="1" x14ac:dyDescent="0.2">
      <c r="A14" s="41">
        <v>9</v>
      </c>
      <c r="B14" s="30" t="s">
        <v>42</v>
      </c>
      <c r="C14" s="46">
        <v>4536956</v>
      </c>
      <c r="D14" s="200">
        <v>2605315</v>
      </c>
      <c r="E14" s="175">
        <v>0.57424295055980268</v>
      </c>
      <c r="F14" s="44">
        <v>1849774</v>
      </c>
      <c r="G14" s="44">
        <v>156319</v>
      </c>
      <c r="H14" s="44">
        <v>599222</v>
      </c>
      <c r="I14" s="45">
        <v>596859</v>
      </c>
      <c r="J14" s="175">
        <f t="shared" si="3"/>
        <v>0.13155494565078435</v>
      </c>
      <c r="K14" s="45">
        <v>671713</v>
      </c>
      <c r="L14" s="203">
        <f t="shared" si="4"/>
        <v>0.14805367299131841</v>
      </c>
      <c r="M14" s="200">
        <v>282003</v>
      </c>
      <c r="N14" s="203">
        <f t="shared" si="0"/>
        <v>6.215687346317663E-2</v>
      </c>
      <c r="O14" s="44">
        <v>381066</v>
      </c>
      <c r="P14" s="203">
        <f t="shared" si="1"/>
        <v>8.3991557334917949E-2</v>
      </c>
      <c r="Q14" s="44">
        <v>0</v>
      </c>
      <c r="R14" s="203">
        <f t="shared" si="2"/>
        <v>0</v>
      </c>
      <c r="S14" s="179"/>
    </row>
    <row r="15" spans="1:21" ht="16.5" customHeight="1" x14ac:dyDescent="0.2">
      <c r="A15" s="41">
        <v>10</v>
      </c>
      <c r="B15" s="47" t="s">
        <v>9</v>
      </c>
      <c r="C15" s="46">
        <v>3180132</v>
      </c>
      <c r="D15" s="200">
        <v>1856300</v>
      </c>
      <c r="E15" s="175">
        <v>0.58371790856480166</v>
      </c>
      <c r="F15" s="44">
        <v>1205912</v>
      </c>
      <c r="G15" s="44">
        <v>252143</v>
      </c>
      <c r="H15" s="44">
        <v>398245</v>
      </c>
      <c r="I15" s="45">
        <v>430244</v>
      </c>
      <c r="J15" s="175">
        <f t="shared" si="3"/>
        <v>0.13529123948314095</v>
      </c>
      <c r="K15" s="173">
        <v>710087</v>
      </c>
      <c r="L15" s="203">
        <f t="shared" si="4"/>
        <v>0.2232885301616411</v>
      </c>
      <c r="M15" s="206">
        <v>21210</v>
      </c>
      <c r="N15" s="203">
        <f t="shared" si="0"/>
        <v>6.6695344721539864E-3</v>
      </c>
      <c r="O15" s="44">
        <v>161068</v>
      </c>
      <c r="P15" s="203">
        <f t="shared" si="1"/>
        <v>5.0648212086793883E-2</v>
      </c>
      <c r="Q15" s="44">
        <v>1223</v>
      </c>
      <c r="R15" s="203">
        <f t="shared" si="2"/>
        <v>3.845752314683793E-4</v>
      </c>
      <c r="S15" s="179"/>
    </row>
    <row r="16" spans="1:21" ht="16.5" customHeight="1" x14ac:dyDescent="0.2">
      <c r="A16" s="41">
        <v>11</v>
      </c>
      <c r="B16" s="30" t="s">
        <v>10</v>
      </c>
      <c r="C16" s="46">
        <v>1719220</v>
      </c>
      <c r="D16" s="200">
        <v>988646</v>
      </c>
      <c r="E16" s="175">
        <v>0.57505496678726398</v>
      </c>
      <c r="F16" s="44">
        <v>677270</v>
      </c>
      <c r="G16" s="44">
        <v>144592</v>
      </c>
      <c r="H16" s="44">
        <v>166784</v>
      </c>
      <c r="I16" s="45">
        <v>228981</v>
      </c>
      <c r="J16" s="175">
        <f t="shared" si="3"/>
        <v>0.13318888798408582</v>
      </c>
      <c r="K16" s="45">
        <v>308132</v>
      </c>
      <c r="L16" s="203">
        <f t="shared" si="4"/>
        <v>0.17922778934633149</v>
      </c>
      <c r="M16" s="200">
        <v>35744</v>
      </c>
      <c r="N16" s="203">
        <f t="shared" si="0"/>
        <v>2.0790823745652099E-2</v>
      </c>
      <c r="O16" s="44">
        <v>157717</v>
      </c>
      <c r="P16" s="203">
        <f t="shared" si="1"/>
        <v>9.1737532136666633E-2</v>
      </c>
      <c r="Q16" s="44">
        <v>0</v>
      </c>
      <c r="R16" s="203">
        <f t="shared" si="2"/>
        <v>0</v>
      </c>
      <c r="S16" s="179"/>
    </row>
    <row r="17" spans="1:21" ht="16.5" customHeight="1" x14ac:dyDescent="0.2">
      <c r="A17" s="41">
        <v>13</v>
      </c>
      <c r="B17" s="30" t="s">
        <v>40</v>
      </c>
      <c r="C17" s="46">
        <v>6431912</v>
      </c>
      <c r="D17" s="200">
        <v>2489532</v>
      </c>
      <c r="E17" s="175">
        <v>0.38705940006641881</v>
      </c>
      <c r="F17" s="44">
        <v>1390017</v>
      </c>
      <c r="G17" s="44"/>
      <c r="H17" s="44">
        <v>1099515</v>
      </c>
      <c r="I17" s="45">
        <v>662979</v>
      </c>
      <c r="J17" s="175">
        <f t="shared" si="3"/>
        <v>0.10307650353425234</v>
      </c>
      <c r="K17" s="45">
        <v>1043431</v>
      </c>
      <c r="L17" s="203">
        <f t="shared" si="4"/>
        <v>0.16222718843168252</v>
      </c>
      <c r="M17" s="200">
        <v>1175416</v>
      </c>
      <c r="N17" s="203">
        <f t="shared" si="0"/>
        <v>0.18274752515270731</v>
      </c>
      <c r="O17" s="44">
        <v>454746</v>
      </c>
      <c r="P17" s="203">
        <f t="shared" si="1"/>
        <v>7.0701527010941692E-2</v>
      </c>
      <c r="Q17" s="44">
        <v>605808</v>
      </c>
      <c r="R17" s="203">
        <f t="shared" si="2"/>
        <v>9.4187855803997314E-2</v>
      </c>
      <c r="S17" s="179"/>
    </row>
    <row r="18" spans="1:21" ht="16.5" customHeight="1" x14ac:dyDescent="0.2">
      <c r="A18" s="41">
        <v>14</v>
      </c>
      <c r="B18" s="30" t="s">
        <v>12</v>
      </c>
      <c r="C18" s="46">
        <v>7848382</v>
      </c>
      <c r="D18" s="200">
        <v>2746932</v>
      </c>
      <c r="E18" s="175">
        <v>0.34999978339484494</v>
      </c>
      <c r="F18" s="44">
        <v>1948004</v>
      </c>
      <c r="G18" s="44">
        <v>298136</v>
      </c>
      <c r="H18" s="44">
        <v>500792</v>
      </c>
      <c r="I18" s="45">
        <v>637725</v>
      </c>
      <c r="J18" s="175">
        <f t="shared" si="3"/>
        <v>8.1255601473016983E-2</v>
      </c>
      <c r="K18" s="45">
        <v>1491825</v>
      </c>
      <c r="L18" s="203">
        <f t="shared" si="4"/>
        <v>0.19008057966597447</v>
      </c>
      <c r="M18" s="200">
        <v>2686446</v>
      </c>
      <c r="N18" s="203">
        <f t="shared" si="0"/>
        <v>0.34229297197817332</v>
      </c>
      <c r="O18" s="44">
        <v>266852</v>
      </c>
      <c r="P18" s="203">
        <f t="shared" si="1"/>
        <v>3.4000893432557182E-2</v>
      </c>
      <c r="Q18" s="44">
        <v>18602</v>
      </c>
      <c r="R18" s="203">
        <f t="shared" si="2"/>
        <v>2.3701700554330817E-3</v>
      </c>
      <c r="S18" s="179"/>
    </row>
    <row r="19" spans="1:21" ht="16.5" customHeight="1" x14ac:dyDescent="0.2">
      <c r="A19" s="41">
        <v>15</v>
      </c>
      <c r="B19" s="30" t="s">
        <v>13</v>
      </c>
      <c r="C19" s="46">
        <v>4450464</v>
      </c>
      <c r="D19" s="200">
        <v>1699310</v>
      </c>
      <c r="E19" s="175">
        <v>0.38182760269491001</v>
      </c>
      <c r="F19" s="44">
        <v>1189204</v>
      </c>
      <c r="G19" s="44">
        <v>59174</v>
      </c>
      <c r="H19" s="44">
        <v>450932</v>
      </c>
      <c r="I19" s="45">
        <v>389833</v>
      </c>
      <c r="J19" s="175">
        <f t="shared" si="3"/>
        <v>8.7593787973568593E-2</v>
      </c>
      <c r="K19" s="45">
        <v>1001595</v>
      </c>
      <c r="L19" s="203">
        <f t="shared" si="4"/>
        <v>0.22505406177872689</v>
      </c>
      <c r="M19" s="200">
        <v>817507</v>
      </c>
      <c r="N19" s="203">
        <f t="shared" si="0"/>
        <v>0.18369028487816103</v>
      </c>
      <c r="O19" s="44">
        <v>291849</v>
      </c>
      <c r="P19" s="203">
        <f t="shared" si="1"/>
        <v>6.5577207230526971E-2</v>
      </c>
      <c r="Q19" s="44">
        <v>250370</v>
      </c>
      <c r="R19" s="203">
        <f t="shared" si="2"/>
        <v>5.6257055444106502E-2</v>
      </c>
      <c r="S19" s="179"/>
    </row>
    <row r="20" spans="1:21" ht="16.5" customHeight="1" x14ac:dyDescent="0.2">
      <c r="A20" s="41">
        <v>16</v>
      </c>
      <c r="B20" s="47" t="s">
        <v>14</v>
      </c>
      <c r="C20" s="46">
        <v>3613473</v>
      </c>
      <c r="D20" s="200">
        <v>1678849</v>
      </c>
      <c r="E20" s="175">
        <v>0.46460814844887455</v>
      </c>
      <c r="F20" s="44">
        <v>1144975</v>
      </c>
      <c r="G20" s="44">
        <v>268616</v>
      </c>
      <c r="H20" s="44">
        <v>265258</v>
      </c>
      <c r="I20" s="45">
        <v>436719</v>
      </c>
      <c r="J20" s="175">
        <f t="shared" ref="J20" si="9">I20/C20</f>
        <v>0.12085852032103186</v>
      </c>
      <c r="K20" s="45">
        <v>683005</v>
      </c>
      <c r="L20" s="203">
        <f t="shared" ref="L20" si="10">K20/C20</f>
        <v>0.18901621791556211</v>
      </c>
      <c r="M20" s="200">
        <v>286687</v>
      </c>
      <c r="N20" s="203">
        <f t="shared" si="0"/>
        <v>7.9338353987977769E-2</v>
      </c>
      <c r="O20" s="44">
        <v>282911</v>
      </c>
      <c r="P20" s="203">
        <f t="shared" si="1"/>
        <v>7.829337592947283E-2</v>
      </c>
      <c r="Q20" s="44">
        <v>245302</v>
      </c>
      <c r="R20" s="203">
        <f t="shared" si="2"/>
        <v>6.7885383397080876E-2</v>
      </c>
      <c r="S20" s="179"/>
    </row>
    <row r="21" spans="1:21" ht="29.25" customHeight="1" x14ac:dyDescent="0.2">
      <c r="A21" s="520" t="s">
        <v>132</v>
      </c>
      <c r="B21" s="537"/>
      <c r="C21" s="211">
        <f>SUM(C6:C20)</f>
        <v>292533760</v>
      </c>
      <c r="D21" s="202">
        <f>SUM(D6,D7,D8,D9,D10,D11:D12,D13,D14,D15,D16,D17,D18,D19,D20)</f>
        <v>116565039</v>
      </c>
      <c r="E21" s="208">
        <f>D21/C21</f>
        <v>0.39846696326605174</v>
      </c>
      <c r="F21" s="210">
        <f>SUM(F6,F7:F10,F11:F12,F13:F20)</f>
        <v>70893954</v>
      </c>
      <c r="G21" s="39">
        <f>SUM(G6,G7:G10,G11:G12,G13:G20)</f>
        <v>13883905</v>
      </c>
      <c r="H21" s="210">
        <f>SUM(H6,H7:H10,H11:H12,H13:H20)</f>
        <v>31787180</v>
      </c>
      <c r="I21" s="209">
        <f>SUM(I6,I7:I10,I11:I12,I13:I20)</f>
        <v>29156181</v>
      </c>
      <c r="J21" s="208">
        <f>I21/C21</f>
        <v>9.9667747749866545E-2</v>
      </c>
      <c r="K21" s="209">
        <f>SUM(K6,K7,K8:K10,K11:K12,K13:K20)</f>
        <v>68506783</v>
      </c>
      <c r="L21" s="204">
        <f>K21/C21</f>
        <v>0.23418419467209528</v>
      </c>
      <c r="M21" s="202">
        <f>SUM(M6,M7:M8,M9:M10,M11:M12,M13:M20)</f>
        <v>51355476</v>
      </c>
      <c r="N21" s="204">
        <f t="shared" si="0"/>
        <v>0.17555401468876619</v>
      </c>
      <c r="O21" s="202">
        <f>SUM(O6,O7:O10,O11:O12,O13:O20)</f>
        <v>10729857</v>
      </c>
      <c r="P21" s="204">
        <f t="shared" si="1"/>
        <v>3.6679038344155562E-2</v>
      </c>
      <c r="Q21" s="202">
        <f>SUM(Q6:Q20)</f>
        <v>16220424</v>
      </c>
      <c r="R21" s="204">
        <f t="shared" si="2"/>
        <v>5.5448041279064678E-2</v>
      </c>
      <c r="S21" s="43"/>
    </row>
    <row r="22" spans="1:21" ht="24.75" customHeight="1" x14ac:dyDescent="0.2">
      <c r="A22" s="520" t="s">
        <v>139</v>
      </c>
      <c r="B22" s="537"/>
      <c r="C22" s="211">
        <v>31514962</v>
      </c>
      <c r="D22" s="202">
        <v>11491502</v>
      </c>
      <c r="E22" s="208">
        <f>D22/C22</f>
        <v>0.3646363908038347</v>
      </c>
      <c r="F22" s="210">
        <v>5559147</v>
      </c>
      <c r="G22" s="39">
        <v>4074086</v>
      </c>
      <c r="H22" s="210">
        <v>1884336</v>
      </c>
      <c r="I22" s="209">
        <v>2694719</v>
      </c>
      <c r="J22" s="208">
        <f>I22/C22</f>
        <v>8.5506020917937325E-2</v>
      </c>
      <c r="K22" s="209">
        <v>11511311</v>
      </c>
      <c r="L22" s="205">
        <v>0.36460050268791272</v>
      </c>
      <c r="M22" s="207">
        <v>1681325</v>
      </c>
      <c r="N22" s="205">
        <v>5.3800493297152391E-2</v>
      </c>
      <c r="O22" s="202">
        <v>231618</v>
      </c>
      <c r="P22" s="205">
        <v>7.4285147614541617E-3</v>
      </c>
      <c r="Q22" s="202">
        <v>3878419</v>
      </c>
      <c r="R22" s="205">
        <v>0.11935518446942718</v>
      </c>
      <c r="S22" s="407"/>
    </row>
    <row r="23" spans="1:21" ht="30.75" customHeight="1" x14ac:dyDescent="0.2">
      <c r="A23" s="13"/>
      <c r="B23" s="13"/>
      <c r="C23" s="20"/>
      <c r="D23" s="20"/>
      <c r="E23" s="19"/>
      <c r="F23" s="20"/>
      <c r="G23" s="20"/>
      <c r="H23" s="20"/>
      <c r="I23" s="20"/>
      <c r="J23" s="19"/>
      <c r="K23" s="20"/>
      <c r="L23" s="19"/>
      <c r="O23" s="169"/>
      <c r="P23" s="169"/>
      <c r="Q23" s="20"/>
      <c r="R23" s="19"/>
      <c r="S23" s="215"/>
    </row>
    <row r="24" spans="1:21" ht="30.75" customHeight="1" x14ac:dyDescent="0.2">
      <c r="A24" s="532" t="s">
        <v>134</v>
      </c>
      <c r="B24" s="533"/>
      <c r="C24" s="116">
        <f>SUM(C21:C22)</f>
        <v>324048722</v>
      </c>
      <c r="D24" s="116">
        <f>SUM(D21:D22)</f>
        <v>128056541</v>
      </c>
      <c r="E24" s="177">
        <f>D24/C24</f>
        <v>0.3951768123313259</v>
      </c>
      <c r="F24" s="116">
        <f t="shared" ref="F24:Q24" si="11">SUM(F21:F22)</f>
        <v>76453101</v>
      </c>
      <c r="G24" s="116">
        <f t="shared" si="11"/>
        <v>17957991</v>
      </c>
      <c r="H24" s="116">
        <f t="shared" si="11"/>
        <v>33671516</v>
      </c>
      <c r="I24" s="116">
        <f t="shared" si="11"/>
        <v>31850900</v>
      </c>
      <c r="J24" s="177">
        <f>I24/C24</f>
        <v>9.8290466333022602E-2</v>
      </c>
      <c r="K24" s="116">
        <f t="shared" si="11"/>
        <v>80018094</v>
      </c>
      <c r="L24" s="177">
        <f>K24/C24</f>
        <v>0.24693229310128248</v>
      </c>
      <c r="M24" s="116">
        <f>SUM(M21:M23)</f>
        <v>53036801</v>
      </c>
      <c r="N24" s="177">
        <f>M24/C24</f>
        <v>0.16366921823564545</v>
      </c>
      <c r="O24" s="116">
        <f>SUM(O21:O22)</f>
        <v>10961475</v>
      </c>
      <c r="P24" s="177">
        <f>O24/C24</f>
        <v>3.3826626231841767E-2</v>
      </c>
      <c r="Q24" s="116">
        <f t="shared" si="11"/>
        <v>20098843</v>
      </c>
      <c r="R24" s="117">
        <f>Q24/C24</f>
        <v>6.2024139073753239E-2</v>
      </c>
      <c r="S24" s="43"/>
      <c r="U24" s="176"/>
    </row>
    <row r="25" spans="1:21" s="17" customFormat="1" ht="11.25" customHeight="1" x14ac:dyDescent="0.2">
      <c r="A25" s="8"/>
    </row>
    <row r="26" spans="1:21" ht="27.75" customHeight="1" x14ac:dyDescent="0.2">
      <c r="C26" s="176"/>
      <c r="D26" s="176"/>
      <c r="E26" s="662"/>
      <c r="F26" s="176"/>
      <c r="G26" s="176"/>
      <c r="H26" s="176"/>
      <c r="I26" s="176"/>
      <c r="J26" s="662"/>
      <c r="K26" s="176"/>
      <c r="L26" s="662"/>
      <c r="M26" s="176"/>
      <c r="N26" s="663"/>
      <c r="O26" s="176"/>
      <c r="P26" s="664"/>
      <c r="Q26" s="176"/>
      <c r="R26" s="663"/>
    </row>
  </sheetData>
  <mergeCells count="17">
    <mergeCell ref="K2:L3"/>
    <mergeCell ref="A5:R5"/>
    <mergeCell ref="A21:B21"/>
    <mergeCell ref="Q2:R3"/>
    <mergeCell ref="A2:A4"/>
    <mergeCell ref="B2:B4"/>
    <mergeCell ref="C2:C4"/>
    <mergeCell ref="D2:H2"/>
    <mergeCell ref="M2:N3"/>
    <mergeCell ref="O2:P3"/>
    <mergeCell ref="F3:F4"/>
    <mergeCell ref="G3:G4"/>
    <mergeCell ref="H3:H4"/>
    <mergeCell ref="A24:B24"/>
    <mergeCell ref="D3:E3"/>
    <mergeCell ref="I2:J3"/>
    <mergeCell ref="A22:B22"/>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S30"/>
  <sheetViews>
    <sheetView zoomScaleNormal="100" workbookViewId="0">
      <selection activeCell="V17" sqref="V17"/>
    </sheetView>
  </sheetViews>
  <sheetFormatPr defaultRowHeight="12.75" x14ac:dyDescent="0.2"/>
  <cols>
    <col min="1" max="1" width="3.42578125" style="8" customWidth="1"/>
    <col min="2" max="2" width="11.5703125" style="8" customWidth="1"/>
    <col min="3" max="3" width="10.5703125" style="8" customWidth="1"/>
    <col min="4" max="4" width="11.28515625" style="8" customWidth="1"/>
    <col min="5" max="5" width="9.42578125" style="8" customWidth="1"/>
    <col min="6" max="6" width="10.42578125" style="8" customWidth="1"/>
    <col min="7" max="7" width="9.7109375" style="8" customWidth="1"/>
    <col min="8" max="8" width="9.85546875" style="8" customWidth="1"/>
    <col min="9" max="9" width="9.5703125" style="8" customWidth="1"/>
    <col min="10" max="10" width="9.140625" style="8" customWidth="1"/>
    <col min="11" max="11" width="9.5703125" style="8" customWidth="1"/>
    <col min="12" max="12" width="9.140625" style="8" customWidth="1"/>
    <col min="13" max="13" width="10" style="8" customWidth="1"/>
    <col min="14" max="14" width="8.85546875" style="8" customWidth="1"/>
    <col min="15" max="15" width="9.7109375" style="8" customWidth="1"/>
    <col min="16" max="16" width="8.85546875" style="8" customWidth="1"/>
    <col min="17" max="17" width="9.5703125" style="8" customWidth="1"/>
    <col min="18" max="18" width="9" style="8" customWidth="1"/>
    <col min="19" max="16384" width="9.140625" style="8"/>
  </cols>
  <sheetData>
    <row r="1" spans="1:18" ht="18.75" customHeight="1" x14ac:dyDescent="0.25">
      <c r="A1" s="9" t="s">
        <v>222</v>
      </c>
    </row>
    <row r="2" spans="1:18" ht="12.75" customHeight="1" x14ac:dyDescent="0.2">
      <c r="A2" s="542" t="s">
        <v>0</v>
      </c>
      <c r="B2" s="545" t="s">
        <v>43</v>
      </c>
      <c r="C2" s="547" t="s">
        <v>51</v>
      </c>
      <c r="D2" s="550" t="s">
        <v>16</v>
      </c>
      <c r="E2" s="551"/>
      <c r="F2" s="551"/>
      <c r="G2" s="551"/>
      <c r="H2" s="552"/>
      <c r="I2" s="484" t="s">
        <v>52</v>
      </c>
      <c r="J2" s="485"/>
      <c r="K2" s="511" t="s">
        <v>53</v>
      </c>
      <c r="L2" s="564"/>
      <c r="M2" s="484" t="s">
        <v>54</v>
      </c>
      <c r="N2" s="485"/>
      <c r="O2" s="511" t="s">
        <v>113</v>
      </c>
      <c r="P2" s="511"/>
      <c r="Q2" s="526" t="s">
        <v>20</v>
      </c>
      <c r="R2" s="485"/>
    </row>
    <row r="3" spans="1:18" ht="39.75" customHeight="1" x14ac:dyDescent="0.2">
      <c r="A3" s="543"/>
      <c r="B3" s="546"/>
      <c r="C3" s="548"/>
      <c r="D3" s="534" t="s">
        <v>17</v>
      </c>
      <c r="E3" s="535"/>
      <c r="F3" s="557" t="s">
        <v>115</v>
      </c>
      <c r="G3" s="557" t="s">
        <v>18</v>
      </c>
      <c r="H3" s="530" t="s">
        <v>19</v>
      </c>
      <c r="I3" s="536"/>
      <c r="J3" s="487"/>
      <c r="K3" s="541"/>
      <c r="L3" s="512"/>
      <c r="M3" s="536"/>
      <c r="N3" s="487"/>
      <c r="O3" s="559"/>
      <c r="P3" s="559"/>
      <c r="Q3" s="536"/>
      <c r="R3" s="487"/>
    </row>
    <row r="4" spans="1:18" ht="40.5" customHeight="1" x14ac:dyDescent="0.2">
      <c r="A4" s="562"/>
      <c r="B4" s="561"/>
      <c r="C4" s="563"/>
      <c r="D4" s="287" t="s">
        <v>44</v>
      </c>
      <c r="E4" s="10" t="s">
        <v>214</v>
      </c>
      <c r="F4" s="560"/>
      <c r="G4" s="560"/>
      <c r="H4" s="561"/>
      <c r="I4" s="347" t="s">
        <v>44</v>
      </c>
      <c r="J4" s="212" t="s">
        <v>214</v>
      </c>
      <c r="K4" s="287" t="s">
        <v>44</v>
      </c>
      <c r="L4" s="40" t="s">
        <v>214</v>
      </c>
      <c r="M4" s="347" t="s">
        <v>44</v>
      </c>
      <c r="N4" s="212" t="s">
        <v>214</v>
      </c>
      <c r="O4" s="287" t="s">
        <v>44</v>
      </c>
      <c r="P4" s="40" t="s">
        <v>214</v>
      </c>
      <c r="Q4" s="347" t="s">
        <v>44</v>
      </c>
      <c r="R4" s="212" t="s">
        <v>214</v>
      </c>
    </row>
    <row r="5" spans="1:18" ht="21.75" customHeight="1" x14ac:dyDescent="0.2">
      <c r="A5" s="565" t="s">
        <v>195</v>
      </c>
      <c r="B5" s="566"/>
      <c r="C5" s="566"/>
      <c r="D5" s="566"/>
      <c r="E5" s="566"/>
      <c r="F5" s="566"/>
      <c r="G5" s="566"/>
      <c r="H5" s="566"/>
      <c r="I5" s="566"/>
      <c r="J5" s="566"/>
      <c r="K5" s="566"/>
      <c r="L5" s="566"/>
      <c r="M5" s="566"/>
      <c r="N5" s="566"/>
      <c r="O5" s="566"/>
      <c r="P5" s="566"/>
      <c r="Q5" s="566"/>
      <c r="R5" s="567"/>
    </row>
    <row r="6" spans="1:18" ht="12.75" customHeight="1" x14ac:dyDescent="0.2">
      <c r="A6" s="340">
        <v>1</v>
      </c>
      <c r="B6" s="258" t="s">
        <v>31</v>
      </c>
      <c r="C6" s="335">
        <v>2832412</v>
      </c>
      <c r="D6" s="200">
        <v>1718895</v>
      </c>
      <c r="E6" s="51">
        <v>0.60686616212613131</v>
      </c>
      <c r="F6" s="200">
        <v>1150371</v>
      </c>
      <c r="G6" s="44">
        <v>171890</v>
      </c>
      <c r="H6" s="44">
        <v>396634</v>
      </c>
      <c r="I6" s="45">
        <v>452723</v>
      </c>
      <c r="J6" s="175">
        <f>I6/C6</f>
        <v>0.15983656332482704</v>
      </c>
      <c r="K6" s="45">
        <v>371417</v>
      </c>
      <c r="L6" s="203">
        <f>K6/C6</f>
        <v>0.1311309936548779</v>
      </c>
      <c r="M6" s="200">
        <v>118079</v>
      </c>
      <c r="N6" s="203">
        <f t="shared" ref="N6:N12" si="0">M6/C6</f>
        <v>4.1688497294885066E-2</v>
      </c>
      <c r="O6" s="200">
        <v>166995</v>
      </c>
      <c r="P6" s="203">
        <f t="shared" ref="P6:P12" si="1">O6/C6</f>
        <v>5.895858370886721E-2</v>
      </c>
      <c r="Q6" s="200">
        <v>4303</v>
      </c>
      <c r="R6" s="203">
        <f t="shared" ref="R6:R12" si="2">Q6/C6</f>
        <v>1.5191998904114231E-3</v>
      </c>
    </row>
    <row r="7" spans="1:18" ht="12.75" customHeight="1" x14ac:dyDescent="0.2">
      <c r="A7" s="340">
        <v>2</v>
      </c>
      <c r="B7" s="258" t="s">
        <v>32</v>
      </c>
      <c r="C7" s="335">
        <v>1610969</v>
      </c>
      <c r="D7" s="200">
        <v>859976</v>
      </c>
      <c r="E7" s="51">
        <v>0.53382529396903355</v>
      </c>
      <c r="F7" s="200">
        <v>431109</v>
      </c>
      <c r="G7" s="44">
        <v>149973</v>
      </c>
      <c r="H7" s="44">
        <v>278894</v>
      </c>
      <c r="I7" s="45">
        <v>238545</v>
      </c>
      <c r="J7" s="175">
        <f t="shared" ref="J7:J11" si="3">I7/C7</f>
        <v>0.14807547507121491</v>
      </c>
      <c r="K7" s="45">
        <v>315216</v>
      </c>
      <c r="L7" s="203">
        <f t="shared" ref="L7:L11" si="4">K7/C7</f>
        <v>0.19566856966211019</v>
      </c>
      <c r="M7" s="200">
        <v>52464</v>
      </c>
      <c r="N7" s="203">
        <f t="shared" si="0"/>
        <v>3.2566734679562427E-2</v>
      </c>
      <c r="O7" s="200">
        <v>144647</v>
      </c>
      <c r="P7" s="203">
        <f t="shared" si="1"/>
        <v>8.9788816544576586E-2</v>
      </c>
      <c r="Q7" s="200">
        <v>121</v>
      </c>
      <c r="R7" s="203">
        <f t="shared" si="2"/>
        <v>7.5110073502345477E-5</v>
      </c>
    </row>
    <row r="8" spans="1:18" ht="12.75" customHeight="1" x14ac:dyDescent="0.2">
      <c r="A8" s="340">
        <v>3</v>
      </c>
      <c r="B8" s="258" t="s">
        <v>33</v>
      </c>
      <c r="C8" s="335">
        <v>1716681</v>
      </c>
      <c r="D8" s="200">
        <v>798610</v>
      </c>
      <c r="E8" s="51">
        <v>0.4652058244950576</v>
      </c>
      <c r="F8" s="200">
        <v>502369</v>
      </c>
      <c r="G8" s="44">
        <v>95046</v>
      </c>
      <c r="H8" s="44">
        <v>201195</v>
      </c>
      <c r="I8" s="45">
        <v>204951</v>
      </c>
      <c r="J8" s="175">
        <f t="shared" si="3"/>
        <v>0.11938793520753127</v>
      </c>
      <c r="K8" s="45">
        <v>297395</v>
      </c>
      <c r="L8" s="203">
        <f t="shared" si="4"/>
        <v>0.17323835936903828</v>
      </c>
      <c r="M8" s="200">
        <v>296943</v>
      </c>
      <c r="N8" s="203">
        <f t="shared" si="0"/>
        <v>0.17297506059658144</v>
      </c>
      <c r="O8" s="200">
        <v>112042</v>
      </c>
      <c r="P8" s="203">
        <f t="shared" si="1"/>
        <v>6.5266639521262243E-2</v>
      </c>
      <c r="Q8" s="200">
        <v>6740</v>
      </c>
      <c r="R8" s="203">
        <f t="shared" si="2"/>
        <v>3.9261808105291547E-3</v>
      </c>
    </row>
    <row r="9" spans="1:18" ht="12.75" customHeight="1" x14ac:dyDescent="0.2">
      <c r="A9" s="340">
        <v>4</v>
      </c>
      <c r="B9" s="258" t="s">
        <v>213</v>
      </c>
      <c r="C9" s="335">
        <v>853285</v>
      </c>
      <c r="D9" s="200">
        <v>519995</v>
      </c>
      <c r="E9" s="51">
        <v>0.60940365762904536</v>
      </c>
      <c r="F9" s="200">
        <v>336584</v>
      </c>
      <c r="G9" s="44">
        <v>83752</v>
      </c>
      <c r="H9" s="44">
        <v>99659</v>
      </c>
      <c r="I9" s="45">
        <v>116066</v>
      </c>
      <c r="J9" s="175">
        <f t="shared" si="3"/>
        <v>0.13602254815214143</v>
      </c>
      <c r="K9" s="45">
        <v>101104</v>
      </c>
      <c r="L9" s="203">
        <f t="shared" si="4"/>
        <v>0.11848796123217917</v>
      </c>
      <c r="M9" s="200">
        <v>41185</v>
      </c>
      <c r="N9" s="203">
        <f t="shared" si="0"/>
        <v>4.8266405714386167E-2</v>
      </c>
      <c r="O9" s="200">
        <v>74935</v>
      </c>
      <c r="P9" s="203">
        <f t="shared" si="1"/>
        <v>8.7819427272247841E-2</v>
      </c>
      <c r="Q9" s="200"/>
      <c r="R9" s="203">
        <f t="shared" si="2"/>
        <v>0</v>
      </c>
    </row>
    <row r="10" spans="1:18" x14ac:dyDescent="0.2">
      <c r="A10" s="341">
        <v>5</v>
      </c>
      <c r="B10" s="258" t="s">
        <v>210</v>
      </c>
      <c r="C10" s="335">
        <v>660731</v>
      </c>
      <c r="D10" s="16">
        <v>408072</v>
      </c>
      <c r="E10" s="51">
        <f>D10/C10</f>
        <v>0.61760686270206788</v>
      </c>
      <c r="F10" s="16">
        <v>141959</v>
      </c>
      <c r="G10" s="16">
        <v>31112</v>
      </c>
      <c r="H10" s="44">
        <v>235001</v>
      </c>
      <c r="I10" s="227">
        <v>87218</v>
      </c>
      <c r="J10" s="175">
        <f>I10/C10</f>
        <v>0.13200228232064184</v>
      </c>
      <c r="K10" s="227">
        <v>128614</v>
      </c>
      <c r="L10" s="348">
        <f>K10/C10</f>
        <v>0.19465410280431825</v>
      </c>
      <c r="M10" s="227">
        <v>22609</v>
      </c>
      <c r="N10" s="348">
        <f>M10/C10</f>
        <v>3.4218161400025121E-2</v>
      </c>
      <c r="O10" s="227">
        <v>14218</v>
      </c>
      <c r="P10" s="348">
        <f>O10/C10</f>
        <v>2.1518590772946933E-2</v>
      </c>
      <c r="Q10" s="227"/>
      <c r="R10" s="342">
        <f>Q10/C10</f>
        <v>0</v>
      </c>
    </row>
    <row r="11" spans="1:18" ht="12.75" customHeight="1" x14ac:dyDescent="0.2">
      <c r="A11" s="340">
        <v>6</v>
      </c>
      <c r="B11" s="258" t="s">
        <v>39</v>
      </c>
      <c r="C11" s="335">
        <v>41189</v>
      </c>
      <c r="D11" s="200">
        <v>31070</v>
      </c>
      <c r="E11" s="51">
        <v>0.75432761174099883</v>
      </c>
      <c r="F11" s="200">
        <v>19235</v>
      </c>
      <c r="G11" s="44">
        <v>11835</v>
      </c>
      <c r="H11" s="44"/>
      <c r="I11" s="45">
        <v>7169</v>
      </c>
      <c r="J11" s="175">
        <f t="shared" si="3"/>
        <v>0.17405132438272355</v>
      </c>
      <c r="K11" s="45">
        <v>759</v>
      </c>
      <c r="L11" s="203">
        <f t="shared" si="4"/>
        <v>1.8427249993930417E-2</v>
      </c>
      <c r="M11" s="200"/>
      <c r="N11" s="203">
        <f t="shared" si="0"/>
        <v>0</v>
      </c>
      <c r="O11" s="200">
        <v>2191</v>
      </c>
      <c r="P11" s="175">
        <f t="shared" si="1"/>
        <v>5.319381388234723E-2</v>
      </c>
      <c r="Q11" s="45"/>
      <c r="R11" s="203">
        <f t="shared" si="2"/>
        <v>0</v>
      </c>
    </row>
    <row r="12" spans="1:18" ht="26.25" customHeight="1" x14ac:dyDescent="0.2">
      <c r="A12" s="495" t="s">
        <v>196</v>
      </c>
      <c r="B12" s="496"/>
      <c r="C12" s="349">
        <f>SUM(C6:C11)</f>
        <v>7715267</v>
      </c>
      <c r="D12" s="209">
        <f>SUM(D6:D11)</f>
        <v>4336618</v>
      </c>
      <c r="E12" s="171">
        <f>D12/C12</f>
        <v>0.56208268618571466</v>
      </c>
      <c r="F12" s="39">
        <f t="shared" ref="F12:Q12" si="5">SUM(F6:F11)</f>
        <v>2581627</v>
      </c>
      <c r="G12" s="39">
        <f t="shared" si="5"/>
        <v>543608</v>
      </c>
      <c r="H12" s="210">
        <f>SUM(H6:H11)</f>
        <v>1211383</v>
      </c>
      <c r="I12" s="209">
        <f t="shared" si="5"/>
        <v>1106672</v>
      </c>
      <c r="J12" s="208">
        <f>I12/C12</f>
        <v>0.14343923547947207</v>
      </c>
      <c r="K12" s="209">
        <f t="shared" si="5"/>
        <v>1214505</v>
      </c>
      <c r="L12" s="208">
        <f>K12/C12</f>
        <v>0.15741580945934858</v>
      </c>
      <c r="M12" s="209">
        <f t="shared" si="5"/>
        <v>531280</v>
      </c>
      <c r="N12" s="208">
        <f t="shared" si="0"/>
        <v>6.8860870271890778E-2</v>
      </c>
      <c r="O12" s="209">
        <f t="shared" si="5"/>
        <v>515028</v>
      </c>
      <c r="P12" s="208">
        <f t="shared" si="1"/>
        <v>6.6754397482290631E-2</v>
      </c>
      <c r="Q12" s="209">
        <f t="shared" si="5"/>
        <v>11164</v>
      </c>
      <c r="R12" s="204">
        <f t="shared" si="2"/>
        <v>1.4470011212832944E-3</v>
      </c>
    </row>
    <row r="13" spans="1:18" ht="21" customHeight="1" x14ac:dyDescent="0.2">
      <c r="A13" s="565" t="s">
        <v>194</v>
      </c>
      <c r="B13" s="566"/>
      <c r="C13" s="566"/>
      <c r="D13" s="566"/>
      <c r="E13" s="566"/>
      <c r="F13" s="566"/>
      <c r="G13" s="566"/>
      <c r="H13" s="566"/>
      <c r="I13" s="566"/>
      <c r="J13" s="566"/>
      <c r="K13" s="566"/>
      <c r="L13" s="566"/>
      <c r="M13" s="566"/>
      <c r="N13" s="566"/>
      <c r="O13" s="566"/>
      <c r="P13" s="566"/>
      <c r="Q13" s="566"/>
      <c r="R13" s="567"/>
    </row>
    <row r="14" spans="1:18" x14ac:dyDescent="0.2">
      <c r="A14" s="341">
        <v>1</v>
      </c>
      <c r="B14" s="258" t="s">
        <v>21</v>
      </c>
      <c r="C14" s="351">
        <v>1488950</v>
      </c>
      <c r="D14" s="227">
        <v>762347</v>
      </c>
      <c r="E14" s="51">
        <f>D14/C14</f>
        <v>0.51200308942543404</v>
      </c>
      <c r="F14" s="16">
        <v>359345</v>
      </c>
      <c r="G14" s="16">
        <v>151825</v>
      </c>
      <c r="H14" s="354">
        <v>251177</v>
      </c>
      <c r="I14" s="227">
        <v>182585</v>
      </c>
      <c r="J14" s="348">
        <f>I14/C14</f>
        <v>0.12262668323315087</v>
      </c>
      <c r="K14" s="227">
        <v>221215</v>
      </c>
      <c r="L14" s="348">
        <f>K14/C14</f>
        <v>0.14857114073676081</v>
      </c>
      <c r="M14" s="227">
        <v>96647</v>
      </c>
      <c r="N14" s="348">
        <f t="shared" ref="N14:N24" si="6">M14/C14</f>
        <v>6.4909499983209648E-2</v>
      </c>
      <c r="O14" s="227">
        <v>226156</v>
      </c>
      <c r="P14" s="348">
        <f t="shared" ref="P14:P24" si="7">O14/C14</f>
        <v>0.15188958662144464</v>
      </c>
      <c r="Q14" s="227"/>
      <c r="R14" s="342">
        <f t="shared" ref="R14:R24" si="8">Q14/C14</f>
        <v>0</v>
      </c>
    </row>
    <row r="15" spans="1:18" x14ac:dyDescent="0.2">
      <c r="A15" s="341">
        <v>2</v>
      </c>
      <c r="B15" s="258" t="s">
        <v>22</v>
      </c>
      <c r="C15" s="351">
        <v>4878744</v>
      </c>
      <c r="D15" s="227">
        <v>1149894</v>
      </c>
      <c r="E15" s="51">
        <f t="shared" ref="E15:E25" si="9">D15/C15</f>
        <v>0.23569467879437822</v>
      </c>
      <c r="F15" s="16">
        <v>578623</v>
      </c>
      <c r="G15" s="16">
        <v>246635</v>
      </c>
      <c r="H15" s="354">
        <v>324636</v>
      </c>
      <c r="I15" s="227">
        <v>272906</v>
      </c>
      <c r="J15" s="348">
        <f t="shared" ref="J15:J24" si="10">I15/C15</f>
        <v>5.5937757750765364E-2</v>
      </c>
      <c r="K15" s="227">
        <v>236237</v>
      </c>
      <c r="L15" s="348">
        <f t="shared" ref="L15:L25" si="11">K15/C15</f>
        <v>4.8421683941604642E-2</v>
      </c>
      <c r="M15" s="227">
        <v>99271</v>
      </c>
      <c r="N15" s="348">
        <f t="shared" si="6"/>
        <v>2.0347655052201961E-2</v>
      </c>
      <c r="O15" s="227">
        <v>3120436</v>
      </c>
      <c r="P15" s="348">
        <f t="shared" si="7"/>
        <v>0.63959822446104986</v>
      </c>
      <c r="Q15" s="227"/>
      <c r="R15" s="342">
        <f t="shared" si="8"/>
        <v>0</v>
      </c>
    </row>
    <row r="16" spans="1:18" x14ac:dyDescent="0.2">
      <c r="A16" s="341">
        <v>3</v>
      </c>
      <c r="B16" s="258" t="s">
        <v>23</v>
      </c>
      <c r="C16" s="351">
        <v>373994</v>
      </c>
      <c r="D16" s="227">
        <v>214038</v>
      </c>
      <c r="E16" s="51">
        <f t="shared" si="9"/>
        <v>0.57230329898340615</v>
      </c>
      <c r="F16" s="16">
        <v>76192</v>
      </c>
      <c r="G16" s="16">
        <v>68259</v>
      </c>
      <c r="H16" s="354">
        <v>69587</v>
      </c>
      <c r="I16" s="227">
        <v>52711</v>
      </c>
      <c r="J16" s="348">
        <f t="shared" si="10"/>
        <v>0.14094076375556827</v>
      </c>
      <c r="K16" s="227">
        <v>90063</v>
      </c>
      <c r="L16" s="348">
        <f t="shared" si="11"/>
        <v>0.24081402375439179</v>
      </c>
      <c r="M16" s="227">
        <v>15384</v>
      </c>
      <c r="N16" s="348">
        <f t="shared" si="6"/>
        <v>4.1134349748926456E-2</v>
      </c>
      <c r="O16" s="227">
        <v>1798</v>
      </c>
      <c r="P16" s="348">
        <f t="shared" si="7"/>
        <v>4.807563757707343E-3</v>
      </c>
      <c r="Q16" s="227"/>
      <c r="R16" s="342">
        <f t="shared" si="8"/>
        <v>0</v>
      </c>
    </row>
    <row r="17" spans="1:19" x14ac:dyDescent="0.2">
      <c r="A17" s="341">
        <v>4</v>
      </c>
      <c r="B17" s="258" t="s">
        <v>24</v>
      </c>
      <c r="C17" s="351">
        <v>903151</v>
      </c>
      <c r="D17" s="227">
        <v>520514</v>
      </c>
      <c r="E17" s="51">
        <f t="shared" si="9"/>
        <v>0.57633108970703684</v>
      </c>
      <c r="F17" s="16">
        <v>407136</v>
      </c>
      <c r="G17" s="16">
        <v>31087</v>
      </c>
      <c r="H17" s="661">
        <v>82291</v>
      </c>
      <c r="I17" s="227">
        <v>130177</v>
      </c>
      <c r="J17" s="348">
        <f t="shared" si="10"/>
        <v>0.1441364733029139</v>
      </c>
      <c r="K17" s="227">
        <v>172871</v>
      </c>
      <c r="L17" s="348">
        <f t="shared" si="11"/>
        <v>0.19140874560289475</v>
      </c>
      <c r="M17" s="227">
        <v>17646</v>
      </c>
      <c r="N17" s="348">
        <f t="shared" si="6"/>
        <v>1.9538261043834309E-2</v>
      </c>
      <c r="O17" s="227">
        <v>61943</v>
      </c>
      <c r="P17" s="348">
        <f t="shared" si="7"/>
        <v>6.8585430343320222E-2</v>
      </c>
      <c r="Q17" s="227"/>
      <c r="R17" s="342">
        <f t="shared" si="8"/>
        <v>0</v>
      </c>
    </row>
    <row r="18" spans="1:19" x14ac:dyDescent="0.2">
      <c r="A18" s="341">
        <v>5</v>
      </c>
      <c r="B18" s="258" t="s">
        <v>25</v>
      </c>
      <c r="C18" s="351">
        <v>1385548</v>
      </c>
      <c r="D18" s="227">
        <v>1004774</v>
      </c>
      <c r="E18" s="51">
        <f t="shared" si="9"/>
        <v>0.7251816609745747</v>
      </c>
      <c r="F18" s="16">
        <v>748515</v>
      </c>
      <c r="G18" s="16">
        <v>237317</v>
      </c>
      <c r="H18" s="354">
        <v>18942</v>
      </c>
      <c r="I18" s="227">
        <v>287640</v>
      </c>
      <c r="J18" s="348">
        <f t="shared" si="10"/>
        <v>0.20760016975232903</v>
      </c>
      <c r="K18" s="227">
        <v>54730</v>
      </c>
      <c r="L18" s="348">
        <f t="shared" si="11"/>
        <v>3.9500616362623309E-2</v>
      </c>
      <c r="M18" s="227"/>
      <c r="N18" s="348">
        <f t="shared" si="6"/>
        <v>0</v>
      </c>
      <c r="O18" s="227"/>
      <c r="P18" s="348">
        <f t="shared" si="7"/>
        <v>0</v>
      </c>
      <c r="Q18" s="227">
        <v>38404</v>
      </c>
      <c r="R18" s="342">
        <f t="shared" si="8"/>
        <v>2.7717552910472967E-2</v>
      </c>
    </row>
    <row r="19" spans="1:19" x14ac:dyDescent="0.2">
      <c r="A19" s="341">
        <v>6</v>
      </c>
      <c r="B19" s="258" t="s">
        <v>26</v>
      </c>
      <c r="C19" s="351">
        <v>348625</v>
      </c>
      <c r="D19" s="227">
        <v>223947</v>
      </c>
      <c r="E19" s="51">
        <f t="shared" si="9"/>
        <v>0.64237217640731448</v>
      </c>
      <c r="F19" s="16">
        <v>83841</v>
      </c>
      <c r="G19" s="16">
        <v>46657</v>
      </c>
      <c r="H19" s="354">
        <v>93449</v>
      </c>
      <c r="I19" s="227">
        <v>53949</v>
      </c>
      <c r="J19" s="348">
        <f t="shared" si="10"/>
        <v>0.15474793832915024</v>
      </c>
      <c r="K19" s="227">
        <v>49690</v>
      </c>
      <c r="L19" s="348">
        <f t="shared" si="11"/>
        <v>0.14253137325206167</v>
      </c>
      <c r="M19" s="227">
        <v>18551</v>
      </c>
      <c r="N19" s="348">
        <f t="shared" si="6"/>
        <v>5.3211903908210831E-2</v>
      </c>
      <c r="O19" s="227">
        <v>2488</v>
      </c>
      <c r="P19" s="348">
        <f t="shared" si="7"/>
        <v>7.1366081032628184E-3</v>
      </c>
      <c r="Q19" s="227"/>
      <c r="R19" s="342">
        <f t="shared" si="8"/>
        <v>0</v>
      </c>
    </row>
    <row r="20" spans="1:19" x14ac:dyDescent="0.2">
      <c r="A20" s="341">
        <v>7</v>
      </c>
      <c r="B20" s="258" t="s">
        <v>27</v>
      </c>
      <c r="C20" s="351">
        <v>630625</v>
      </c>
      <c r="D20" s="227">
        <v>336752</v>
      </c>
      <c r="E20" s="51">
        <f t="shared" si="9"/>
        <v>0.53399722497522295</v>
      </c>
      <c r="F20" s="16">
        <v>158909</v>
      </c>
      <c r="G20" s="16">
        <v>42243</v>
      </c>
      <c r="H20" s="354">
        <v>135600</v>
      </c>
      <c r="I20" s="227">
        <v>78584</v>
      </c>
      <c r="J20" s="348">
        <f t="shared" si="10"/>
        <v>0.12461288404360753</v>
      </c>
      <c r="K20" s="227">
        <v>209837</v>
      </c>
      <c r="L20" s="348">
        <f t="shared" si="11"/>
        <v>0.33274449950445983</v>
      </c>
      <c r="M20" s="227"/>
      <c r="N20" s="348">
        <f t="shared" si="6"/>
        <v>0</v>
      </c>
      <c r="O20" s="227">
        <v>2623</v>
      </c>
      <c r="P20" s="348">
        <f t="shared" si="7"/>
        <v>4.1593657086223985E-3</v>
      </c>
      <c r="Q20" s="227">
        <v>2829</v>
      </c>
      <c r="R20" s="342">
        <f t="shared" si="8"/>
        <v>4.4860257680872147E-3</v>
      </c>
    </row>
    <row r="21" spans="1:19" x14ac:dyDescent="0.2">
      <c r="A21" s="341">
        <v>8</v>
      </c>
      <c r="B21" s="258" t="s">
        <v>28</v>
      </c>
      <c r="C21" s="351">
        <v>4234638</v>
      </c>
      <c r="D21" s="227">
        <v>2549138</v>
      </c>
      <c r="E21" s="51">
        <f t="shared" si="9"/>
        <v>0.60197306121562222</v>
      </c>
      <c r="F21" s="16">
        <v>467373</v>
      </c>
      <c r="G21" s="16">
        <v>156495</v>
      </c>
      <c r="H21" s="354">
        <v>1925270</v>
      </c>
      <c r="I21" s="227">
        <v>751080</v>
      </c>
      <c r="J21" s="348">
        <f t="shared" si="10"/>
        <v>0.17736581025343842</v>
      </c>
      <c r="K21" s="227">
        <v>604726</v>
      </c>
      <c r="L21" s="348">
        <f t="shared" si="11"/>
        <v>0.14280465059823294</v>
      </c>
      <c r="M21" s="227">
        <v>6960</v>
      </c>
      <c r="N21" s="348">
        <f t="shared" si="6"/>
        <v>1.6435879525003082E-3</v>
      </c>
      <c r="O21" s="227">
        <v>281847</v>
      </c>
      <c r="P21" s="348">
        <f t="shared" si="7"/>
        <v>6.6557519202349757E-2</v>
      </c>
      <c r="Q21" s="227">
        <v>40887</v>
      </c>
      <c r="R21" s="342">
        <f t="shared" si="8"/>
        <v>9.6553707778563366E-3</v>
      </c>
    </row>
    <row r="22" spans="1:19" x14ac:dyDescent="0.2">
      <c r="A22" s="341">
        <v>9</v>
      </c>
      <c r="B22" s="258" t="s">
        <v>30</v>
      </c>
      <c r="C22" s="351">
        <v>1382955</v>
      </c>
      <c r="D22" s="227">
        <v>233560</v>
      </c>
      <c r="E22" s="51">
        <f t="shared" si="9"/>
        <v>0.16888474317674834</v>
      </c>
      <c r="F22" s="16">
        <v>88920</v>
      </c>
      <c r="G22" s="16">
        <v>58250</v>
      </c>
      <c r="H22" s="354">
        <v>86390</v>
      </c>
      <c r="I22" s="227">
        <v>67428</v>
      </c>
      <c r="J22" s="348">
        <f t="shared" si="10"/>
        <v>4.8756467130166924E-2</v>
      </c>
      <c r="K22" s="227">
        <v>37911</v>
      </c>
      <c r="L22" s="348">
        <f t="shared" si="11"/>
        <v>2.7413039469830907E-2</v>
      </c>
      <c r="M22" s="227">
        <v>15987</v>
      </c>
      <c r="N22" s="348">
        <f t="shared" si="6"/>
        <v>1.1560029068190938E-2</v>
      </c>
      <c r="O22" s="227">
        <v>6680</v>
      </c>
      <c r="P22" s="348">
        <f t="shared" si="7"/>
        <v>4.8302367032911414E-3</v>
      </c>
      <c r="Q22" s="227">
        <v>1021389</v>
      </c>
      <c r="R22" s="342">
        <f t="shared" si="8"/>
        <v>0.73855548445177177</v>
      </c>
    </row>
    <row r="23" spans="1:19" x14ac:dyDescent="0.2">
      <c r="A23" s="341">
        <v>10</v>
      </c>
      <c r="B23" s="258" t="s">
        <v>34</v>
      </c>
      <c r="C23" s="351">
        <v>1970174</v>
      </c>
      <c r="D23" s="227">
        <v>1074094</v>
      </c>
      <c r="E23" s="51">
        <f t="shared" si="9"/>
        <v>0.54517722800118162</v>
      </c>
      <c r="F23" s="16">
        <v>553496</v>
      </c>
      <c r="G23" s="16">
        <v>167672</v>
      </c>
      <c r="H23" s="354">
        <v>352926</v>
      </c>
      <c r="I23" s="227">
        <v>278147</v>
      </c>
      <c r="J23" s="348">
        <f t="shared" si="10"/>
        <v>0.14117890094986535</v>
      </c>
      <c r="K23" s="227">
        <v>294744</v>
      </c>
      <c r="L23" s="348">
        <f t="shared" si="11"/>
        <v>0.14960302998618397</v>
      </c>
      <c r="M23" s="227">
        <v>78569</v>
      </c>
      <c r="N23" s="348">
        <f t="shared" si="6"/>
        <v>3.9879218789812473E-2</v>
      </c>
      <c r="O23" s="227">
        <v>244620</v>
      </c>
      <c r="P23" s="348">
        <f t="shared" si="7"/>
        <v>0.1241616222729566</v>
      </c>
      <c r="Q23" s="227"/>
      <c r="R23" s="342">
        <f t="shared" si="8"/>
        <v>0</v>
      </c>
    </row>
    <row r="24" spans="1:19" x14ac:dyDescent="0.2">
      <c r="A24" s="341">
        <v>11</v>
      </c>
      <c r="B24" s="258" t="s">
        <v>35</v>
      </c>
      <c r="C24" s="351">
        <v>3860073</v>
      </c>
      <c r="D24" s="227">
        <v>2679950</v>
      </c>
      <c r="E24" s="51">
        <f t="shared" si="9"/>
        <v>0.69427443470628669</v>
      </c>
      <c r="F24" s="16">
        <v>425079</v>
      </c>
      <c r="G24" s="16">
        <v>97416</v>
      </c>
      <c r="H24" s="354">
        <v>2157455</v>
      </c>
      <c r="I24" s="227">
        <v>834858</v>
      </c>
      <c r="J24" s="348">
        <f t="shared" si="10"/>
        <v>0.21628036568220341</v>
      </c>
      <c r="K24" s="227">
        <v>235653</v>
      </c>
      <c r="L24" s="348">
        <f t="shared" si="11"/>
        <v>6.104884544929591E-2</v>
      </c>
      <c r="M24" s="227">
        <v>5756</v>
      </c>
      <c r="N24" s="348">
        <f t="shared" si="6"/>
        <v>1.4911635090838955E-3</v>
      </c>
      <c r="O24" s="227">
        <v>88543</v>
      </c>
      <c r="P24" s="348">
        <f t="shared" si="7"/>
        <v>2.2938167231552356E-2</v>
      </c>
      <c r="Q24" s="227">
        <v>15313</v>
      </c>
      <c r="R24" s="342">
        <f t="shared" si="8"/>
        <v>3.9670234215777788E-3</v>
      </c>
      <c r="S24" s="176"/>
    </row>
    <row r="25" spans="1:19" ht="29.25" customHeight="1" x14ac:dyDescent="0.2">
      <c r="A25" s="495" t="s">
        <v>138</v>
      </c>
      <c r="B25" s="496"/>
      <c r="C25" s="352">
        <f>SUM('1.7.'!C14:C24)</f>
        <v>21457477</v>
      </c>
      <c r="D25" s="209">
        <f t="shared" ref="D25:Q25" si="12">SUM(D14:D24)</f>
        <v>10749008</v>
      </c>
      <c r="E25" s="171">
        <f t="shared" si="9"/>
        <v>0.50094463575563897</v>
      </c>
      <c r="F25" s="39">
        <f t="shared" si="12"/>
        <v>3947429</v>
      </c>
      <c r="G25" s="39">
        <f t="shared" si="12"/>
        <v>1303856</v>
      </c>
      <c r="H25" s="210">
        <f t="shared" si="12"/>
        <v>5497723</v>
      </c>
      <c r="I25" s="209">
        <f t="shared" si="12"/>
        <v>2990065</v>
      </c>
      <c r="J25" s="208">
        <f>I25/C25</f>
        <v>0.13934839589948064</v>
      </c>
      <c r="K25" s="209">
        <f t="shared" si="12"/>
        <v>2207677</v>
      </c>
      <c r="L25" s="208">
        <f t="shared" si="11"/>
        <v>0.10288614080770074</v>
      </c>
      <c r="M25" s="209">
        <f t="shared" si="12"/>
        <v>354771</v>
      </c>
      <c r="N25" s="208">
        <f>M25/C25</f>
        <v>1.6533677281816497E-2</v>
      </c>
      <c r="O25" s="209">
        <f t="shared" si="12"/>
        <v>4037134</v>
      </c>
      <c r="P25" s="208">
        <f>O25/C25</f>
        <v>0.1881457917908988</v>
      </c>
      <c r="Q25" s="209">
        <f t="shared" si="12"/>
        <v>1118822</v>
      </c>
      <c r="R25" s="204">
        <f>Q25/C25</f>
        <v>5.2141358464464389E-2</v>
      </c>
    </row>
    <row r="26" spans="1:19" ht="43.5" customHeight="1" x14ac:dyDescent="0.2">
      <c r="A26" s="519" t="s">
        <v>215</v>
      </c>
      <c r="B26" s="568"/>
      <c r="C26" s="408">
        <f>SUM(C12,C25)</f>
        <v>29172744</v>
      </c>
      <c r="D26" s="408">
        <f>SUM(D12,D25)</f>
        <v>15085626</v>
      </c>
      <c r="E26" s="672">
        <f>D26/C26</f>
        <v>0.51711371408873985</v>
      </c>
      <c r="F26" s="210">
        <f t="shared" ref="F26:Q26" si="13">SUM(F12,F25)</f>
        <v>6529056</v>
      </c>
      <c r="G26" s="210">
        <f t="shared" si="13"/>
        <v>1847464</v>
      </c>
      <c r="H26" s="211">
        <f t="shared" si="13"/>
        <v>6709106</v>
      </c>
      <c r="I26" s="408">
        <f t="shared" si="13"/>
        <v>4096737</v>
      </c>
      <c r="J26" s="665">
        <f>I26/C26</f>
        <v>0.14043029342731694</v>
      </c>
      <c r="K26" s="408">
        <f t="shared" si="13"/>
        <v>3422182</v>
      </c>
      <c r="L26" s="665">
        <f>K26/C26</f>
        <v>0.11730751142230569</v>
      </c>
      <c r="M26" s="408">
        <f t="shared" si="13"/>
        <v>886051</v>
      </c>
      <c r="N26" s="665">
        <f>M26/C26</f>
        <v>3.0372562827823121E-2</v>
      </c>
      <c r="O26" s="408">
        <f t="shared" si="13"/>
        <v>4552162</v>
      </c>
      <c r="P26" s="665">
        <f>O26/C26</f>
        <v>0.15604161199234465</v>
      </c>
      <c r="Q26" s="408">
        <f t="shared" si="13"/>
        <v>1129986</v>
      </c>
      <c r="R26" s="670">
        <f>Q26/C26</f>
        <v>3.8734306241469778E-2</v>
      </c>
    </row>
    <row r="27" spans="1:19" ht="30" customHeight="1" x14ac:dyDescent="0.2">
      <c r="A27" s="513" t="s">
        <v>137</v>
      </c>
      <c r="B27" s="514"/>
      <c r="C27" s="353">
        <v>5099655</v>
      </c>
      <c r="D27" s="350">
        <v>1650029</v>
      </c>
      <c r="E27" s="344">
        <v>0.32355698571766128</v>
      </c>
      <c r="F27" s="343">
        <v>786111</v>
      </c>
      <c r="G27" s="343">
        <v>668083</v>
      </c>
      <c r="H27" s="355">
        <v>195835</v>
      </c>
      <c r="I27" s="350">
        <v>343691</v>
      </c>
      <c r="J27" s="356">
        <v>6.7394951227092811E-2</v>
      </c>
      <c r="K27" s="350">
        <v>2779395</v>
      </c>
      <c r="L27" s="356">
        <v>0.54501628051309359</v>
      </c>
      <c r="M27" s="350">
        <v>0</v>
      </c>
      <c r="N27" s="356">
        <v>0</v>
      </c>
      <c r="O27" s="350">
        <v>31679</v>
      </c>
      <c r="P27" s="356">
        <v>6.2119888502261428E-3</v>
      </c>
      <c r="Q27" s="350">
        <v>294861</v>
      </c>
      <c r="R27" s="346">
        <v>5.7819793691926219E-2</v>
      </c>
    </row>
    <row r="28" spans="1:19" s="17" customFormat="1" ht="11.25" customHeight="1" x14ac:dyDescent="0.2">
      <c r="A28" s="336"/>
      <c r="B28" s="336"/>
      <c r="C28" s="337"/>
      <c r="D28" s="337"/>
      <c r="E28" s="338"/>
      <c r="F28" s="337"/>
      <c r="G28" s="337"/>
      <c r="H28" s="337"/>
      <c r="I28" s="337"/>
      <c r="J28" s="338"/>
      <c r="K28" s="337"/>
      <c r="L28" s="338"/>
      <c r="M28" s="337"/>
      <c r="N28" s="338"/>
      <c r="O28" s="337"/>
      <c r="P28" s="339"/>
      <c r="Q28" s="337"/>
      <c r="R28" s="338"/>
    </row>
    <row r="29" spans="1:19" ht="27.75" customHeight="1" x14ac:dyDescent="0.2">
      <c r="A29" s="569" t="s">
        <v>55</v>
      </c>
      <c r="B29" s="570"/>
      <c r="C29" s="113">
        <f>SUM(C26:C27)</f>
        <v>34272399</v>
      </c>
      <c r="D29" s="113">
        <f>SUM(D26:D27)</f>
        <v>16735655</v>
      </c>
      <c r="E29" s="178">
        <f>D29/C29</f>
        <v>0.48831291325710813</v>
      </c>
      <c r="F29" s="113">
        <f>SUM(F26:F27)</f>
        <v>7315167</v>
      </c>
      <c r="G29" s="113">
        <f>SUM(G26:G27)</f>
        <v>2515547</v>
      </c>
      <c r="H29" s="113">
        <f>SUM(H26:H27)</f>
        <v>6904941</v>
      </c>
      <c r="I29" s="113">
        <f>SUM(I26:I27)</f>
        <v>4440428</v>
      </c>
      <c r="J29" s="178">
        <f>I29/C29</f>
        <v>0.12956280066650719</v>
      </c>
      <c r="K29" s="113">
        <f>SUM(K26:K27)</f>
        <v>6201577</v>
      </c>
      <c r="L29" s="178">
        <f>K29/C29</f>
        <v>0.18094960320694212</v>
      </c>
      <c r="M29" s="113">
        <f>SUM(M26:M27)</f>
        <v>886051</v>
      </c>
      <c r="N29" s="178">
        <f>M29/C29</f>
        <v>2.5853194577945944E-2</v>
      </c>
      <c r="O29" s="113">
        <f>SUM(O26:O27)</f>
        <v>4583841</v>
      </c>
      <c r="P29" s="178">
        <f>O29/C29</f>
        <v>0.13374730493771386</v>
      </c>
      <c r="Q29" s="113">
        <f>SUM(Q26:Q27)</f>
        <v>1424847</v>
      </c>
      <c r="R29" s="178">
        <f>Q29/C29</f>
        <v>4.1574183353782733E-2</v>
      </c>
    </row>
    <row r="30" spans="1:19" x14ac:dyDescent="0.2">
      <c r="A30" s="84"/>
      <c r="C30" s="430"/>
    </row>
  </sheetData>
  <mergeCells count="20">
    <mergeCell ref="A26:B26"/>
    <mergeCell ref="A29:B29"/>
    <mergeCell ref="A13:R13"/>
    <mergeCell ref="A25:B25"/>
    <mergeCell ref="A27:B27"/>
    <mergeCell ref="A12:B12"/>
    <mergeCell ref="O2:P3"/>
    <mergeCell ref="Q2:R3"/>
    <mergeCell ref="D3:E3"/>
    <mergeCell ref="F3:F4"/>
    <mergeCell ref="G3:G4"/>
    <mergeCell ref="H3:H4"/>
    <mergeCell ref="A2:A4"/>
    <mergeCell ref="B2:B4"/>
    <mergeCell ref="C2:C4"/>
    <mergeCell ref="D2:H2"/>
    <mergeCell ref="I2:J3"/>
    <mergeCell ref="K2:L3"/>
    <mergeCell ref="M2:N3"/>
    <mergeCell ref="A5:R5"/>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Saturs</vt:lpstr>
      <vt:lpstr>KOPSAVILKUMS</vt:lpstr>
      <vt:lpstr>1.1.</vt:lpstr>
      <vt:lpstr>1.2.</vt:lpstr>
      <vt:lpstr>1.3.</vt:lpstr>
      <vt:lpstr>1.4.</vt:lpstr>
      <vt:lpstr>1.5.</vt:lpstr>
      <vt:lpstr>1.6.</vt:lpstr>
      <vt:lpstr>1.7.</vt:lpstr>
      <vt:lpstr>1.8.</vt:lpstr>
      <vt:lpstr>1.9.</vt:lpstr>
      <vt:lpstr>1.10.</vt:lpstr>
      <vt:lpstr>1.11.</vt:lpstr>
      <vt:lpstr>2.1.</vt:lpstr>
      <vt:lpstr>2.2.</vt:lpstr>
      <vt:lpstr>2.3.</vt:lpstr>
      <vt:lpstr>2.4.</vt:lpstr>
      <vt:lpstr>2.5.</vt:lpstr>
      <vt:lpstr>'1.2.'!Print_Area</vt:lpstr>
      <vt:lpstr>'2.4.'!Print_Area</vt:lpstr>
      <vt:lpstr>'2.5.'!Print_Area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Ilmere-Grospine</dc:creator>
  <cp:lastModifiedBy>Austra Irbe</cp:lastModifiedBy>
  <cp:lastPrinted>2018-10-12T12:42:26Z</cp:lastPrinted>
  <dcterms:created xsi:type="dcterms:W3CDTF">2015-04-21T13:38:53Z</dcterms:created>
  <dcterms:modified xsi:type="dcterms:W3CDTF">2020-07-09T11:49:15Z</dcterms:modified>
</cp:coreProperties>
</file>