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495" windowHeight="811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20" i="1" l="1"/>
  <c r="D3" i="1" l="1"/>
  <c r="D7" i="1" l="1"/>
  <c r="E17" i="1" l="1"/>
  <c r="C17" i="1" l="1"/>
  <c r="D17" i="1"/>
  <c r="F17" i="1"/>
  <c r="B17" i="1"/>
  <c r="K7" i="1" l="1"/>
  <c r="K15" i="1"/>
  <c r="K16" i="1"/>
  <c r="K10" i="1"/>
  <c r="K14" i="1"/>
  <c r="K8" i="1"/>
  <c r="K6" i="1"/>
  <c r="K11" i="1"/>
  <c r="K9" i="1"/>
  <c r="K3" i="1"/>
  <c r="K5" i="1"/>
  <c r="K13" i="1"/>
  <c r="K12" i="1"/>
  <c r="K4" i="1"/>
  <c r="J3" i="1"/>
  <c r="J10" i="1"/>
  <c r="J5" i="1"/>
  <c r="J14" i="1"/>
  <c r="J13" i="1"/>
  <c r="J8" i="1"/>
  <c r="J12" i="1"/>
  <c r="J4" i="1"/>
  <c r="J7" i="1"/>
  <c r="J6" i="1"/>
  <c r="J15" i="1"/>
  <c r="J11" i="1"/>
  <c r="J16" i="1"/>
  <c r="J9" i="1"/>
  <c r="I3" i="1"/>
  <c r="I5" i="1"/>
  <c r="I13" i="1"/>
  <c r="I12" i="1"/>
  <c r="I6" i="1"/>
  <c r="I11" i="1"/>
  <c r="I9" i="1"/>
  <c r="I10" i="1"/>
  <c r="I14" i="1"/>
  <c r="I8" i="1"/>
  <c r="I4" i="1"/>
  <c r="I7" i="1"/>
  <c r="I15" i="1"/>
  <c r="I16" i="1"/>
  <c r="G7" i="1"/>
  <c r="G15" i="1"/>
  <c r="G16" i="1"/>
  <c r="G10" i="1"/>
  <c r="G14" i="1"/>
  <c r="G8" i="1"/>
  <c r="G4" i="1"/>
  <c r="G6" i="1"/>
  <c r="G11" i="1"/>
  <c r="G9" i="1"/>
  <c r="G3" i="1"/>
  <c r="G5" i="1"/>
  <c r="G13" i="1"/>
  <c r="G12" i="1"/>
  <c r="H3" i="1"/>
  <c r="H4" i="1"/>
  <c r="H7" i="1"/>
  <c r="H10" i="1"/>
  <c r="H6" i="1"/>
  <c r="H5" i="1"/>
  <c r="H15" i="1"/>
  <c r="H14" i="1"/>
  <c r="H11" i="1"/>
  <c r="H13" i="1"/>
  <c r="H16" i="1"/>
  <c r="H8" i="1"/>
  <c r="H9" i="1"/>
  <c r="H12" i="1"/>
  <c r="L6" i="1" l="1"/>
  <c r="M6" i="1" s="1"/>
  <c r="L14" i="1"/>
  <c r="M14" i="1" s="1"/>
  <c r="L7" i="1"/>
  <c r="M7" i="1" s="1"/>
  <c r="L4" i="1"/>
  <c r="M4" i="1" s="1"/>
  <c r="L10" i="1"/>
  <c r="M10" i="1" s="1"/>
  <c r="L12" i="1"/>
  <c r="M12" i="1" s="1"/>
  <c r="L9" i="1"/>
  <c r="M9" i="1" s="1"/>
  <c r="L16" i="1"/>
  <c r="M16" i="1" s="1"/>
  <c r="L13" i="1"/>
  <c r="M13" i="1" s="1"/>
  <c r="L11" i="1"/>
  <c r="M11" i="1" s="1"/>
  <c r="L8" i="1"/>
  <c r="M8" i="1" s="1"/>
  <c r="L15" i="1"/>
  <c r="M15" i="1" s="1"/>
  <c r="L5" i="1"/>
  <c r="M5" i="1" s="1"/>
  <c r="L3" i="1"/>
  <c r="M3" i="1" s="1"/>
  <c r="G17" i="1"/>
  <c r="J17" i="1"/>
  <c r="K17" i="1"/>
  <c r="I17" i="1"/>
  <c r="H17" i="1"/>
  <c r="L17" i="1" l="1"/>
</calcChain>
</file>

<file path=xl/sharedStrings.xml><?xml version="1.0" encoding="utf-8"?>
<sst xmlns="http://schemas.openxmlformats.org/spreadsheetml/2006/main" count="29" uniqueCount="29">
  <si>
    <t>LiepU</t>
  </si>
  <si>
    <t>LKA</t>
  </si>
  <si>
    <t>LMA</t>
  </si>
  <si>
    <t>LU</t>
  </si>
  <si>
    <t>RSU</t>
  </si>
  <si>
    <t>RTU</t>
  </si>
  <si>
    <t>VeA</t>
  </si>
  <si>
    <t>ViA</t>
  </si>
  <si>
    <t>LSPA</t>
  </si>
  <si>
    <t>LLU</t>
  </si>
  <si>
    <t>DU</t>
  </si>
  <si>
    <t>JVLMA</t>
  </si>
  <si>
    <t>KOPĀ</t>
  </si>
  <si>
    <t>Kopējā sadalāmā summa</t>
  </si>
  <si>
    <t>DATI</t>
  </si>
  <si>
    <t>PIESAISTĪTAIS FINANSĒJUMS NO KATRA KRITĒRIJA</t>
  </si>
  <si>
    <r>
      <t>P</t>
    </r>
    <r>
      <rPr>
        <b/>
        <vertAlign val="subscript"/>
        <sz val="11"/>
        <color theme="1"/>
        <rFont val="Calibri"/>
        <family val="2"/>
        <charset val="186"/>
        <scheme val="minor"/>
      </rPr>
      <t>z</t>
    </r>
    <r>
      <rPr>
        <b/>
        <sz val="11"/>
        <color theme="1"/>
        <rFont val="Calibri"/>
        <family val="2"/>
        <scheme val="minor"/>
      </rPr>
      <t xml:space="preserve"> (PLE)</t>
    </r>
  </si>
  <si>
    <r>
      <t>S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</t>
    </r>
  </si>
  <si>
    <r>
      <t>L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 (EUR)</t>
    </r>
  </si>
  <si>
    <r>
      <t>R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</t>
    </r>
  </si>
  <si>
    <r>
      <t>M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(EUR)</t>
    </r>
  </si>
  <si>
    <r>
      <t>P</t>
    </r>
    <r>
      <rPr>
        <b/>
        <vertAlign val="subscript"/>
        <sz val="11"/>
        <color theme="1"/>
        <rFont val="Calibri"/>
        <family val="2"/>
        <charset val="186"/>
        <scheme val="minor"/>
      </rPr>
      <t>z</t>
    </r>
    <r>
      <rPr>
        <b/>
        <sz val="11"/>
        <color theme="1"/>
        <rFont val="Calibri"/>
        <family val="2"/>
        <scheme val="minor"/>
      </rPr>
      <t xml:space="preserve"> (PLE) - 0,3</t>
    </r>
  </si>
  <si>
    <r>
      <t>S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 - 0,25</t>
    </r>
  </si>
  <si>
    <r>
      <t>L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 (EUR) - 0,25</t>
    </r>
  </si>
  <si>
    <r>
      <t>R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 - 0,1</t>
    </r>
  </si>
  <si>
    <r>
      <t>M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(EUR) -0,1</t>
    </r>
  </si>
  <si>
    <t>RTA</t>
  </si>
  <si>
    <t>KOPĀ 2018</t>
  </si>
  <si>
    <t>LU (RPIVA daļa)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</si>
</sst>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sz val="10"/>
      <color rgb="FF414142"/>
      <name val="Arial"/>
      <family val="2"/>
      <charset val="186"/>
    </font>
    <font>
      <b/>
      <vertAlign val="subscript"/>
      <sz val="10"/>
      <color rgb="FF414142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9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164" fontId="0" fillId="0" borderId="0" xfId="0" applyNumberFormat="1"/>
    <xf numFmtId="0" fontId="0" fillId="0" borderId="0" xfId="0"/>
    <xf numFmtId="0" fontId="4" fillId="3" borderId="15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64" fontId="7" fillId="5" borderId="11" xfId="0" applyNumberFormat="1" applyFont="1" applyFill="1" applyBorder="1" applyAlignment="1">
      <alignment horizontal="center" vertical="center"/>
    </xf>
    <xf numFmtId="164" fontId="7" fillId="5" borderId="12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164" fontId="7" fillId="6" borderId="11" xfId="0" applyNumberFormat="1" applyFont="1" applyFill="1" applyBorder="1" applyAlignment="1">
      <alignment horizontal="center" vertical="center"/>
    </xf>
    <xf numFmtId="164" fontId="7" fillId="6" borderId="13" xfId="0" applyNumberFormat="1" applyFont="1" applyFill="1" applyBorder="1" applyAlignment="1">
      <alignment horizontal="center" vertical="center"/>
    </xf>
    <xf numFmtId="0" fontId="5" fillId="0" borderId="0" xfId="0" applyFont="1"/>
    <xf numFmtId="9" fontId="0" fillId="0" borderId="0" xfId="2" applyFont="1"/>
    <xf numFmtId="9" fontId="0" fillId="0" borderId="0" xfId="2" applyNumberFormat="1" applyFont="1"/>
    <xf numFmtId="164" fontId="0" fillId="0" borderId="0" xfId="0" applyNumberFormat="1" applyAlignment="1">
      <alignment horizontal="center" vertical="center"/>
    </xf>
    <xf numFmtId="164" fontId="2" fillId="7" borderId="7" xfId="0" applyNumberFormat="1" applyFont="1" applyFill="1" applyBorder="1" applyAlignment="1">
      <alignment horizontal="center" vertical="center"/>
    </xf>
    <xf numFmtId="165" fontId="0" fillId="0" borderId="0" xfId="0" applyNumberFormat="1"/>
    <xf numFmtId="2" fontId="0" fillId="3" borderId="6" xfId="0" applyNumberForma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0" fillId="3" borderId="8" xfId="0" applyNumberForma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15" sqref="T15"/>
    </sheetView>
  </sheetViews>
  <sheetFormatPr defaultRowHeight="15" x14ac:dyDescent="0.25"/>
  <cols>
    <col min="1" max="1" width="19" customWidth="1"/>
    <col min="3" max="6" width="13.85546875" style="1" customWidth="1"/>
    <col min="7" max="7" width="13.140625" customWidth="1"/>
    <col min="8" max="8" width="15.5703125" customWidth="1"/>
    <col min="9" max="9" width="14.85546875" customWidth="1"/>
    <col min="10" max="10" width="15.5703125" customWidth="1"/>
    <col min="11" max="11" width="14.85546875" customWidth="1"/>
    <col min="12" max="12" width="15.42578125" style="28" customWidth="1"/>
    <col min="13" max="13" width="12.85546875" bestFit="1" customWidth="1"/>
  </cols>
  <sheetData>
    <row r="1" spans="1:14" s="2" customFormat="1" ht="15.75" thickBot="1" x14ac:dyDescent="0.3">
      <c r="A1" s="37" t="s">
        <v>14</v>
      </c>
      <c r="B1" s="38"/>
      <c r="C1" s="38"/>
      <c r="D1" s="38"/>
      <c r="E1" s="38"/>
      <c r="F1" s="39"/>
      <c r="G1" s="37" t="s">
        <v>15</v>
      </c>
      <c r="H1" s="38"/>
      <c r="I1" s="38"/>
      <c r="J1" s="38"/>
      <c r="K1" s="39"/>
      <c r="L1" s="28"/>
    </row>
    <row r="2" spans="1:14" s="25" customFormat="1" ht="32.25" customHeight="1" thickBot="1" x14ac:dyDescent="0.3">
      <c r="A2" s="18"/>
      <c r="B2" s="19" t="s">
        <v>16</v>
      </c>
      <c r="C2" s="20" t="s">
        <v>17</v>
      </c>
      <c r="D2" s="20" t="s">
        <v>18</v>
      </c>
      <c r="E2" s="20" t="s">
        <v>19</v>
      </c>
      <c r="F2" s="21" t="s">
        <v>20</v>
      </c>
      <c r="G2" s="22" t="s">
        <v>21</v>
      </c>
      <c r="H2" s="23" t="s">
        <v>22</v>
      </c>
      <c r="I2" s="23" t="s">
        <v>23</v>
      </c>
      <c r="J2" s="23" t="s">
        <v>24</v>
      </c>
      <c r="K2" s="24" t="s">
        <v>25</v>
      </c>
      <c r="L2" s="29" t="s">
        <v>27</v>
      </c>
    </row>
    <row r="3" spans="1:14" x14ac:dyDescent="0.25">
      <c r="A3" s="3" t="s">
        <v>3</v>
      </c>
      <c r="B3" s="4">
        <v>142.80000000000001</v>
      </c>
      <c r="C3" s="35">
        <v>2549686.7200000002</v>
      </c>
      <c r="D3" s="35">
        <f>1166791.21-7075.21</f>
        <v>1159716</v>
      </c>
      <c r="E3" s="35">
        <v>85776</v>
      </c>
      <c r="F3" s="35">
        <v>10163</v>
      </c>
      <c r="G3" s="12">
        <f t="shared" ref="G3:G16" si="0">(B3/B$17)*0.3*$G$20</f>
        <v>711969.87627756875</v>
      </c>
      <c r="H3" s="13">
        <f t="shared" ref="H3:H16" si="1">(C3/C$17)*0.25*$G$20</f>
        <v>611594.98166252568</v>
      </c>
      <c r="I3" s="13">
        <f t="shared" ref="I3:I16" si="2">(D3/D$17)*0.25*$G$20</f>
        <v>627525.05043661024</v>
      </c>
      <c r="J3" s="13">
        <f t="shared" ref="J3:J16" si="3">(E3/E$17)*0.1*$G$20</f>
        <v>62409.269298141349</v>
      </c>
      <c r="K3" s="14">
        <f t="shared" ref="K3:K16" si="4">(F3/F$17)*0.1*$G$20</f>
        <v>10577.761563144026</v>
      </c>
      <c r="L3" s="32">
        <f t="shared" ref="L3:L16" si="5">SUM(G3:K3)</f>
        <v>2024076.9392379902</v>
      </c>
      <c r="M3" s="30">
        <f>ROUND(L3,0)</f>
        <v>2024077</v>
      </c>
      <c r="N3" s="2"/>
    </row>
    <row r="4" spans="1:14" x14ac:dyDescent="0.25">
      <c r="A4" s="5" t="s">
        <v>5</v>
      </c>
      <c r="B4" s="6">
        <v>154.28</v>
      </c>
      <c r="C4" s="35">
        <v>1582555.27</v>
      </c>
      <c r="D4" s="35">
        <v>887843.69</v>
      </c>
      <c r="E4" s="35">
        <v>142970</v>
      </c>
      <c r="F4" s="35">
        <v>104280</v>
      </c>
      <c r="G4" s="12">
        <f t="shared" si="0"/>
        <v>769206.6702528242</v>
      </c>
      <c r="H4" s="13">
        <f t="shared" si="1"/>
        <v>379608.54317646648</v>
      </c>
      <c r="I4" s="13">
        <f t="shared" si="2"/>
        <v>480414.30518081674</v>
      </c>
      <c r="J4" s="13">
        <f t="shared" si="3"/>
        <v>104022.72467304688</v>
      </c>
      <c r="K4" s="14">
        <f t="shared" si="4"/>
        <v>108535.76461720547</v>
      </c>
      <c r="L4" s="33">
        <f t="shared" si="5"/>
        <v>1841788.0079003598</v>
      </c>
      <c r="M4" s="30">
        <f t="shared" ref="M4:M16" si="6">ROUND(L4,0)</f>
        <v>1841788</v>
      </c>
      <c r="N4" s="2"/>
    </row>
    <row r="5" spans="1:14" x14ac:dyDescent="0.25">
      <c r="A5" s="5" t="s">
        <v>6</v>
      </c>
      <c r="B5" s="31">
        <v>12.4</v>
      </c>
      <c r="C5" s="35">
        <v>27400</v>
      </c>
      <c r="D5" s="35">
        <v>3384</v>
      </c>
      <c r="E5" s="35">
        <v>482631.66</v>
      </c>
      <c r="F5" s="35">
        <v>0</v>
      </c>
      <c r="G5" s="12">
        <f t="shared" si="0"/>
        <v>61823.714746791673</v>
      </c>
      <c r="H5" s="13">
        <f t="shared" si="1"/>
        <v>6572.4554966318383</v>
      </c>
      <c r="I5" s="13">
        <f t="shared" si="2"/>
        <v>1831.0903451168122</v>
      </c>
      <c r="J5" s="13">
        <f t="shared" si="3"/>
        <v>351155.20939130976</v>
      </c>
      <c r="K5" s="14">
        <f t="shared" si="4"/>
        <v>0</v>
      </c>
      <c r="L5" s="33">
        <f t="shared" si="5"/>
        <v>421382.46997985011</v>
      </c>
      <c r="M5" s="30">
        <f t="shared" si="6"/>
        <v>421382</v>
      </c>
      <c r="N5" s="2"/>
    </row>
    <row r="6" spans="1:14" x14ac:dyDescent="0.25">
      <c r="A6" s="5" t="s">
        <v>9</v>
      </c>
      <c r="B6" s="6">
        <v>15.95</v>
      </c>
      <c r="C6" s="35">
        <v>577345.06999999995</v>
      </c>
      <c r="D6" s="35">
        <v>229903.3</v>
      </c>
      <c r="E6" s="35">
        <v>5199.91</v>
      </c>
      <c r="F6" s="35">
        <v>0</v>
      </c>
      <c r="G6" s="12">
        <f t="shared" si="0"/>
        <v>79523.245984784458</v>
      </c>
      <c r="H6" s="13">
        <f t="shared" si="1"/>
        <v>138488.13061221872</v>
      </c>
      <c r="I6" s="13">
        <f t="shared" si="2"/>
        <v>124401.21540794738</v>
      </c>
      <c r="J6" s="13">
        <f t="shared" si="3"/>
        <v>3783.3727792867248</v>
      </c>
      <c r="K6" s="14">
        <f t="shared" si="4"/>
        <v>0</v>
      </c>
      <c r="L6" s="33">
        <f t="shared" si="5"/>
        <v>346195.96478423727</v>
      </c>
      <c r="M6" s="30">
        <f t="shared" si="6"/>
        <v>346196</v>
      </c>
      <c r="N6" s="2"/>
    </row>
    <row r="7" spans="1:14" x14ac:dyDescent="0.25">
      <c r="A7" s="5" t="s">
        <v>4</v>
      </c>
      <c r="B7" s="6">
        <v>24.32</v>
      </c>
      <c r="C7" s="35">
        <v>971624.18</v>
      </c>
      <c r="D7" s="35">
        <f>468641.1</f>
        <v>468641.1</v>
      </c>
      <c r="E7" s="35">
        <v>1418.43</v>
      </c>
      <c r="F7" s="35">
        <v>18286.240000000002</v>
      </c>
      <c r="G7" s="12">
        <f t="shared" si="0"/>
        <v>121254.25343886885</v>
      </c>
      <c r="H7" s="13">
        <f t="shared" si="1"/>
        <v>233064.11250005118</v>
      </c>
      <c r="I7" s="13">
        <f t="shared" si="2"/>
        <v>253582.79950795579</v>
      </c>
      <c r="J7" s="13">
        <f t="shared" si="3"/>
        <v>1032.0273718821422</v>
      </c>
      <c r="K7" s="14">
        <f t="shared" si="4"/>
        <v>19032.51860734299</v>
      </c>
      <c r="L7" s="33">
        <f t="shared" si="5"/>
        <v>627965.71142610093</v>
      </c>
      <c r="M7" s="30">
        <f t="shared" si="6"/>
        <v>627966</v>
      </c>
      <c r="N7" s="2"/>
    </row>
    <row r="8" spans="1:14" x14ac:dyDescent="0.25">
      <c r="A8" s="5" t="s">
        <v>1</v>
      </c>
      <c r="B8" s="31">
        <v>4.26</v>
      </c>
      <c r="C8" s="35">
        <v>99886.79</v>
      </c>
      <c r="D8" s="35">
        <v>11800</v>
      </c>
      <c r="E8" s="35">
        <v>11989</v>
      </c>
      <c r="F8" s="35">
        <v>143114</v>
      </c>
      <c r="G8" s="12">
        <f t="shared" si="0"/>
        <v>21239.437485591334</v>
      </c>
      <c r="H8" s="13">
        <f t="shared" si="1"/>
        <v>23959.908101328831</v>
      </c>
      <c r="I8" s="13">
        <f t="shared" si="2"/>
        <v>6385.0077046035422</v>
      </c>
      <c r="J8" s="13">
        <f t="shared" si="3"/>
        <v>8723.0079464584105</v>
      </c>
      <c r="K8" s="14">
        <f t="shared" si="4"/>
        <v>148954.61658445283</v>
      </c>
      <c r="L8" s="33">
        <f t="shared" si="5"/>
        <v>209261.97782243494</v>
      </c>
      <c r="M8" s="30">
        <f t="shared" si="6"/>
        <v>209262</v>
      </c>
      <c r="N8" s="2"/>
    </row>
    <row r="9" spans="1:14" s="2" customFormat="1" x14ac:dyDescent="0.25">
      <c r="A9" s="5" t="s">
        <v>11</v>
      </c>
      <c r="B9" s="6">
        <v>1.77</v>
      </c>
      <c r="C9" s="35">
        <v>0</v>
      </c>
      <c r="D9" s="35">
        <v>0</v>
      </c>
      <c r="E9" s="35">
        <v>0</v>
      </c>
      <c r="F9" s="35">
        <v>104404.11</v>
      </c>
      <c r="G9" s="12">
        <f t="shared" si="0"/>
        <v>8824.8367017597793</v>
      </c>
      <c r="H9" s="13">
        <f t="shared" si="1"/>
        <v>0</v>
      </c>
      <c r="I9" s="13">
        <f t="shared" si="2"/>
        <v>0</v>
      </c>
      <c r="J9" s="13">
        <f t="shared" si="3"/>
        <v>0</v>
      </c>
      <c r="K9" s="14">
        <f t="shared" si="4"/>
        <v>108664.93966272369</v>
      </c>
      <c r="L9" s="33">
        <f t="shared" si="5"/>
        <v>117489.77636448346</v>
      </c>
      <c r="M9" s="30">
        <f t="shared" si="6"/>
        <v>117490</v>
      </c>
    </row>
    <row r="10" spans="1:14" x14ac:dyDescent="0.25">
      <c r="A10" s="5" t="s">
        <v>10</v>
      </c>
      <c r="B10" s="6">
        <v>9.7200000000000006</v>
      </c>
      <c r="C10" s="35">
        <v>247479</v>
      </c>
      <c r="D10" s="35">
        <v>131169.20000000001</v>
      </c>
      <c r="E10" s="35">
        <v>0</v>
      </c>
      <c r="F10" s="35">
        <v>0</v>
      </c>
      <c r="G10" s="12">
        <f t="shared" si="0"/>
        <v>48461.815107968963</v>
      </c>
      <c r="H10" s="13">
        <f t="shared" si="1"/>
        <v>59362.945760983603</v>
      </c>
      <c r="I10" s="13">
        <f t="shared" si="2"/>
        <v>70975.962085312116</v>
      </c>
      <c r="J10" s="13">
        <f t="shared" si="3"/>
        <v>0</v>
      </c>
      <c r="K10" s="14">
        <f t="shared" si="4"/>
        <v>0</v>
      </c>
      <c r="L10" s="33">
        <f t="shared" si="5"/>
        <v>178800.72295426467</v>
      </c>
      <c r="M10" s="30">
        <f t="shared" si="6"/>
        <v>178801</v>
      </c>
      <c r="N10" s="2"/>
    </row>
    <row r="11" spans="1:14" x14ac:dyDescent="0.25">
      <c r="A11" s="5" t="s">
        <v>2</v>
      </c>
      <c r="B11" s="6">
        <v>0.38</v>
      </c>
      <c r="C11" s="35">
        <v>0</v>
      </c>
      <c r="D11" s="35">
        <v>0</v>
      </c>
      <c r="E11" s="35">
        <v>0</v>
      </c>
      <c r="F11" s="35">
        <v>211689.58000000002</v>
      </c>
      <c r="G11" s="12">
        <f t="shared" si="0"/>
        <v>1894.5977099823258</v>
      </c>
      <c r="H11" s="13">
        <f t="shared" si="1"/>
        <v>0</v>
      </c>
      <c r="I11" s="13">
        <f t="shared" si="2"/>
        <v>0</v>
      </c>
      <c r="J11" s="13">
        <f t="shared" si="3"/>
        <v>0</v>
      </c>
      <c r="K11" s="14">
        <f t="shared" si="4"/>
        <v>220328.83032983396</v>
      </c>
      <c r="L11" s="33">
        <f t="shared" si="5"/>
        <v>222223.4280398163</v>
      </c>
      <c r="M11" s="30">
        <f t="shared" si="6"/>
        <v>222223</v>
      </c>
      <c r="N11" s="2"/>
    </row>
    <row r="12" spans="1:14" x14ac:dyDescent="0.25">
      <c r="A12" s="5" t="s">
        <v>7</v>
      </c>
      <c r="B12" s="6">
        <v>4.9400000000000004</v>
      </c>
      <c r="C12" s="35">
        <v>20372</v>
      </c>
      <c r="D12" s="35">
        <v>36200.04</v>
      </c>
      <c r="E12" s="35">
        <v>128806</v>
      </c>
      <c r="F12" s="35">
        <v>0</v>
      </c>
      <c r="G12" s="12">
        <f t="shared" si="0"/>
        <v>24629.770229770234</v>
      </c>
      <c r="H12" s="13">
        <f t="shared" si="1"/>
        <v>4886.6446488096271</v>
      </c>
      <c r="I12" s="13">
        <f t="shared" si="2"/>
        <v>19587.926636182747</v>
      </c>
      <c r="J12" s="13">
        <f t="shared" si="3"/>
        <v>93717.220915132362</v>
      </c>
      <c r="K12" s="14">
        <f t="shared" si="4"/>
        <v>0</v>
      </c>
      <c r="L12" s="33">
        <f t="shared" si="5"/>
        <v>142821.56242989498</v>
      </c>
      <c r="M12" s="30">
        <f t="shared" si="6"/>
        <v>142822</v>
      </c>
      <c r="N12" s="2"/>
    </row>
    <row r="13" spans="1:14" x14ac:dyDescent="0.25">
      <c r="A13" s="36" t="s">
        <v>28</v>
      </c>
      <c r="B13" s="7">
        <v>6.65</v>
      </c>
      <c r="C13" s="35">
        <v>225327.16</v>
      </c>
      <c r="D13" s="35">
        <v>0</v>
      </c>
      <c r="E13" s="35">
        <v>0</v>
      </c>
      <c r="F13" s="35">
        <v>24170.16</v>
      </c>
      <c r="G13" s="12">
        <f t="shared" si="0"/>
        <v>33155.459924690702</v>
      </c>
      <c r="H13" s="13">
        <f t="shared" si="1"/>
        <v>54049.369754833635</v>
      </c>
      <c r="I13" s="13">
        <f t="shared" si="2"/>
        <v>0</v>
      </c>
      <c r="J13" s="13">
        <f t="shared" si="3"/>
        <v>0</v>
      </c>
      <c r="K13" s="14">
        <f t="shared" si="4"/>
        <v>25156.566901804705</v>
      </c>
      <c r="L13" s="33">
        <f t="shared" si="5"/>
        <v>112361.39658132904</v>
      </c>
      <c r="M13" s="30">
        <f t="shared" si="6"/>
        <v>112361</v>
      </c>
      <c r="N13" s="2"/>
    </row>
    <row r="14" spans="1:14" x14ac:dyDescent="0.25">
      <c r="A14" s="5" t="s">
        <v>26</v>
      </c>
      <c r="B14" s="31">
        <v>5.2</v>
      </c>
      <c r="C14" s="35">
        <v>345945</v>
      </c>
      <c r="D14" s="35">
        <v>50359</v>
      </c>
      <c r="E14" s="35">
        <v>2652</v>
      </c>
      <c r="F14" s="35">
        <v>0</v>
      </c>
      <c r="G14" s="12">
        <f t="shared" si="0"/>
        <v>25926.073926073932</v>
      </c>
      <c r="H14" s="13">
        <f t="shared" si="1"/>
        <v>82982.048057748209</v>
      </c>
      <c r="I14" s="13">
        <f t="shared" si="2"/>
        <v>27249.373135265228</v>
      </c>
      <c r="J14" s="13">
        <f t="shared" si="3"/>
        <v>1929.5535135547339</v>
      </c>
      <c r="K14" s="14">
        <f t="shared" si="4"/>
        <v>0</v>
      </c>
      <c r="L14" s="33">
        <f t="shared" si="5"/>
        <v>138087.04863264211</v>
      </c>
      <c r="M14" s="30">
        <f t="shared" si="6"/>
        <v>138087</v>
      </c>
      <c r="N14" s="2"/>
    </row>
    <row r="15" spans="1:14" x14ac:dyDescent="0.25">
      <c r="A15" s="5" t="s">
        <v>8</v>
      </c>
      <c r="B15" s="6">
        <v>2.71</v>
      </c>
      <c r="C15" s="35">
        <v>96737.04</v>
      </c>
      <c r="D15" s="35">
        <v>0</v>
      </c>
      <c r="E15" s="35">
        <v>0</v>
      </c>
      <c r="F15" s="35">
        <v>0</v>
      </c>
      <c r="G15" s="12">
        <f t="shared" si="0"/>
        <v>13511.473142242374</v>
      </c>
      <c r="H15" s="13">
        <f t="shared" si="1"/>
        <v>23204.375557514377</v>
      </c>
      <c r="I15" s="13">
        <f t="shared" si="2"/>
        <v>0</v>
      </c>
      <c r="J15" s="13">
        <f t="shared" si="3"/>
        <v>0</v>
      </c>
      <c r="K15" s="14">
        <f t="shared" si="4"/>
        <v>0</v>
      </c>
      <c r="L15" s="33">
        <f t="shared" si="5"/>
        <v>36715.848699756752</v>
      </c>
      <c r="M15" s="30">
        <f t="shared" si="6"/>
        <v>36716</v>
      </c>
      <c r="N15" s="2"/>
    </row>
    <row r="16" spans="1:14" ht="15.75" thickBot="1" x14ac:dyDescent="0.3">
      <c r="A16" s="5" t="s">
        <v>0</v>
      </c>
      <c r="B16" s="6">
        <v>5.01</v>
      </c>
      <c r="C16" s="35">
        <v>17619.849999999999</v>
      </c>
      <c r="D16" s="35">
        <v>18568.150000000001</v>
      </c>
      <c r="E16" s="35">
        <v>30275</v>
      </c>
      <c r="F16" s="35">
        <v>7253</v>
      </c>
      <c r="G16" s="12">
        <f t="shared" si="0"/>
        <v>24978.775071082768</v>
      </c>
      <c r="H16" s="13">
        <f t="shared" si="1"/>
        <v>4226.4846708879004</v>
      </c>
      <c r="I16" s="13">
        <f t="shared" si="2"/>
        <v>10047.269560189343</v>
      </c>
      <c r="J16" s="13">
        <f t="shared" si="3"/>
        <v>22027.61411118762</v>
      </c>
      <c r="K16" s="14">
        <f t="shared" si="4"/>
        <v>7549.0017334924351</v>
      </c>
      <c r="L16" s="33">
        <f t="shared" si="5"/>
        <v>68829.145146840063</v>
      </c>
      <c r="M16" s="30">
        <f t="shared" si="6"/>
        <v>68829</v>
      </c>
      <c r="N16" s="2"/>
    </row>
    <row r="17" spans="1:14" s="2" customFormat="1" ht="15.75" thickBot="1" x14ac:dyDescent="0.3">
      <c r="A17" s="8" t="s">
        <v>12</v>
      </c>
      <c r="B17" s="9">
        <f t="shared" ref="B17:L17" si="7">SUM(B3:B16)</f>
        <v>390.38999999999993</v>
      </c>
      <c r="C17" s="10">
        <f t="shared" si="7"/>
        <v>6761978.0800000001</v>
      </c>
      <c r="D17" s="10">
        <f t="shared" si="7"/>
        <v>2997584.48</v>
      </c>
      <c r="E17" s="10">
        <f t="shared" si="7"/>
        <v>891718</v>
      </c>
      <c r="F17" s="11">
        <f t="shared" si="7"/>
        <v>623360.09</v>
      </c>
      <c r="G17" s="15">
        <f t="shared" si="7"/>
        <v>1946400.0000000005</v>
      </c>
      <c r="H17" s="16">
        <f t="shared" si="7"/>
        <v>1622000.0000000002</v>
      </c>
      <c r="I17" s="16">
        <f t="shared" si="7"/>
        <v>1621999.9999999998</v>
      </c>
      <c r="J17" s="16">
        <f t="shared" si="7"/>
        <v>648799.99999999988</v>
      </c>
      <c r="K17" s="17">
        <f t="shared" si="7"/>
        <v>648800.00000000012</v>
      </c>
      <c r="L17" s="34">
        <f t="shared" si="7"/>
        <v>6488000.0000000019</v>
      </c>
    </row>
    <row r="18" spans="1:14" x14ac:dyDescent="0.25">
      <c r="N18" s="2"/>
    </row>
    <row r="19" spans="1:14" x14ac:dyDescent="0.25">
      <c r="B19" s="27"/>
      <c r="C19" s="27"/>
      <c r="D19" s="27"/>
      <c r="E19" s="26"/>
      <c r="F19" s="27"/>
      <c r="G19" t="s">
        <v>13</v>
      </c>
      <c r="N19" s="2"/>
    </row>
    <row r="20" spans="1:14" x14ac:dyDescent="0.25">
      <c r="G20" s="1">
        <f>6500000-12000</f>
        <v>6488000</v>
      </c>
    </row>
    <row r="22" spans="1:14" x14ac:dyDescent="0.25">
      <c r="E22" s="30"/>
    </row>
    <row r="23" spans="1:14" x14ac:dyDescent="0.25">
      <c r="F23" s="30"/>
    </row>
    <row r="24" spans="1:14" x14ac:dyDescent="0.25">
      <c r="F24" s="30"/>
    </row>
    <row r="25" spans="1:14" x14ac:dyDescent="0.25">
      <c r="F25" s="30"/>
    </row>
    <row r="26" spans="1:14" x14ac:dyDescent="0.25">
      <c r="F26" s="30"/>
    </row>
    <row r="27" spans="1:14" x14ac:dyDescent="0.25">
      <c r="F27" s="30"/>
    </row>
  </sheetData>
  <sortState ref="A3:L16">
    <sortCondition descending="1" ref="L3:L16"/>
  </sortState>
  <mergeCells count="2">
    <mergeCell ref="A1:F1"/>
    <mergeCell ref="G1:K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2019-02-18T09:00:09Z</dcterms:modified>
</cp:coreProperties>
</file>