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350"/>
  </bookViews>
  <sheets>
    <sheet name="Sheet1" sheetId="1" r:id="rId1"/>
  </sheets>
  <definedNames>
    <definedName name="_xlnm._FilterDatabase" localSheetId="0" hidden="1">Sheet1!$A$2:$F$18</definedName>
  </definedNames>
  <calcPr calcId="152511"/>
</workbook>
</file>

<file path=xl/calcChain.xml><?xml version="1.0" encoding="utf-8"?>
<calcChain xmlns="http://schemas.openxmlformats.org/spreadsheetml/2006/main">
  <c r="G22" i="1" l="1"/>
  <c r="D15" i="1" l="1"/>
  <c r="D4" i="1"/>
  <c r="D7" i="1" l="1"/>
  <c r="C19" i="1" l="1"/>
  <c r="D19" i="1"/>
  <c r="I18" i="1" s="1"/>
  <c r="E19" i="1"/>
  <c r="F19" i="1"/>
  <c r="B19" i="1"/>
  <c r="H18" i="1" l="1"/>
  <c r="K18" i="1"/>
  <c r="K6" i="1"/>
  <c r="K15" i="1"/>
  <c r="K13" i="1"/>
  <c r="K8" i="1"/>
  <c r="K12" i="1"/>
  <c r="K10" i="1"/>
  <c r="K17" i="1"/>
  <c r="K7" i="1"/>
  <c r="K11" i="1"/>
  <c r="K9" i="1"/>
  <c r="K4" i="1"/>
  <c r="K5" i="1"/>
  <c r="K16" i="1"/>
  <c r="K14" i="1"/>
  <c r="K3" i="1"/>
  <c r="J18" i="1"/>
  <c r="J4" i="1"/>
  <c r="J8" i="1"/>
  <c r="J5" i="1"/>
  <c r="J12" i="1"/>
  <c r="J16" i="1"/>
  <c r="J10" i="1"/>
  <c r="J14" i="1"/>
  <c r="J17" i="1"/>
  <c r="J3" i="1"/>
  <c r="J6" i="1"/>
  <c r="J7" i="1"/>
  <c r="J15" i="1"/>
  <c r="J11" i="1"/>
  <c r="J13" i="1"/>
  <c r="J9" i="1"/>
  <c r="I4" i="1"/>
  <c r="I5" i="1"/>
  <c r="I16" i="1"/>
  <c r="I14" i="1"/>
  <c r="I7" i="1"/>
  <c r="I11" i="1"/>
  <c r="I9" i="1"/>
  <c r="I8" i="1"/>
  <c r="I12" i="1"/>
  <c r="I10" i="1"/>
  <c r="I17" i="1"/>
  <c r="I3" i="1"/>
  <c r="I6" i="1"/>
  <c r="I15" i="1"/>
  <c r="I13" i="1"/>
  <c r="G18" i="1"/>
  <c r="G6" i="1"/>
  <c r="L6" i="1" s="1"/>
  <c r="G15" i="1"/>
  <c r="G13" i="1"/>
  <c r="G8" i="1"/>
  <c r="G12" i="1"/>
  <c r="L12" i="1" s="1"/>
  <c r="G10" i="1"/>
  <c r="G17" i="1"/>
  <c r="G3" i="1"/>
  <c r="G7" i="1"/>
  <c r="L7" i="1" s="1"/>
  <c r="G11" i="1"/>
  <c r="G9" i="1"/>
  <c r="G4" i="1"/>
  <c r="G5" i="1"/>
  <c r="G16" i="1"/>
  <c r="G14" i="1"/>
  <c r="H4" i="1"/>
  <c r="H3" i="1"/>
  <c r="H6" i="1"/>
  <c r="H8" i="1"/>
  <c r="H7" i="1"/>
  <c r="H5" i="1"/>
  <c r="H15" i="1"/>
  <c r="H12" i="1"/>
  <c r="H11" i="1"/>
  <c r="H16" i="1"/>
  <c r="H13" i="1"/>
  <c r="H10" i="1"/>
  <c r="H9" i="1"/>
  <c r="H14" i="1"/>
  <c r="H17" i="1"/>
  <c r="L3" i="1" l="1"/>
  <c r="L8" i="1"/>
  <c r="L18" i="1"/>
  <c r="L14" i="1"/>
  <c r="L9" i="1"/>
  <c r="L17" i="1"/>
  <c r="L13" i="1"/>
  <c r="L16" i="1"/>
  <c r="L11" i="1"/>
  <c r="L10" i="1"/>
  <c r="L15" i="1"/>
  <c r="L5" i="1"/>
  <c r="L4" i="1"/>
  <c r="G19" i="1"/>
  <c r="J19" i="1"/>
  <c r="K19" i="1"/>
  <c r="I19" i="1"/>
  <c r="H19" i="1"/>
  <c r="L19" i="1" l="1"/>
</calcChain>
</file>

<file path=xl/sharedStrings.xml><?xml version="1.0" encoding="utf-8"?>
<sst xmlns="http://schemas.openxmlformats.org/spreadsheetml/2006/main" count="32" uniqueCount="31">
  <si>
    <t>LiepU</t>
  </si>
  <si>
    <t>LKA</t>
  </si>
  <si>
    <t>LMA</t>
  </si>
  <si>
    <t>LU</t>
  </si>
  <si>
    <t>LU RMK</t>
  </si>
  <si>
    <t>RSU</t>
  </si>
  <si>
    <t>RTU</t>
  </si>
  <si>
    <t>VeA</t>
  </si>
  <si>
    <t>ViA</t>
  </si>
  <si>
    <t>LSPA</t>
  </si>
  <si>
    <t>LLU</t>
  </si>
  <si>
    <t>DU</t>
  </si>
  <si>
    <t>RPIVA</t>
  </si>
  <si>
    <t>JVLMA</t>
  </si>
  <si>
    <t>KOPĀ</t>
  </si>
  <si>
    <t>Kopējā sadalāmā summa</t>
  </si>
  <si>
    <t>DATI</t>
  </si>
  <si>
    <t>RSU SKMK</t>
  </si>
  <si>
    <t>PIESAISTĪTAIS FINANSĒJUMS NO KATRA KRITĒRIJA</t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</si>
  <si>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</si>
  <si>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</si>
  <si>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</si>
  <si>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</si>
  <si>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</t>
    </r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</si>
  <si>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 - 0,3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</si>
  <si>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- 0,25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</si>
  <si>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 - 0,25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</si>
  <si>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- 0,1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</si>
  <si>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 -0,1</t>
    </r>
  </si>
  <si>
    <t>Noapaļota summa</t>
  </si>
  <si>
    <t>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</si>
</sst>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0"/>
      <color rgb="FF414142"/>
      <name val="Arial"/>
      <family val="2"/>
      <charset val="186"/>
    </font>
    <font>
      <b/>
      <vertAlign val="subscript"/>
      <sz val="10"/>
      <color rgb="FF414142"/>
      <name val="Arial"/>
      <family val="2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0" fillId="0" borderId="0" xfId="0"/>
    <xf numFmtId="0" fontId="3" fillId="3" borderId="1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4" borderId="17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164" fontId="6" fillId="6" borderId="15" xfId="0" applyNumberFormat="1" applyFont="1" applyFill="1" applyBorder="1" applyAlignment="1">
      <alignment horizontal="center" vertical="center"/>
    </xf>
    <xf numFmtId="164" fontId="6" fillId="6" borderId="17" xfId="0" applyNumberFormat="1" applyFont="1" applyFill="1" applyBorder="1" applyAlignment="1">
      <alignment horizontal="center" vertical="center"/>
    </xf>
    <xf numFmtId="0" fontId="4" fillId="0" borderId="0" xfId="0" applyFont="1"/>
    <xf numFmtId="9" fontId="0" fillId="0" borderId="0" xfId="2" applyFont="1"/>
    <xf numFmtId="9" fontId="0" fillId="0" borderId="0" xfId="2" applyNumberFormat="1" applyFont="1"/>
    <xf numFmtId="164" fontId="0" fillId="0" borderId="0" xfId="0" applyNumberFormat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M12" sqref="M12"/>
    </sheetView>
  </sheetViews>
  <sheetFormatPr defaultRowHeight="15" x14ac:dyDescent="0.25"/>
  <cols>
    <col min="3" max="4" width="13.7109375" style="1" customWidth="1"/>
    <col min="5" max="5" width="12.85546875" style="1" bestFit="1" customWidth="1"/>
    <col min="6" max="6" width="11.42578125" style="1" bestFit="1" customWidth="1"/>
    <col min="7" max="7" width="13.140625" customWidth="1"/>
    <col min="8" max="8" width="15.5703125" customWidth="1"/>
    <col min="9" max="9" width="14.85546875" customWidth="1"/>
    <col min="10" max="10" width="15.5703125" customWidth="1"/>
    <col min="11" max="11" width="14.85546875" customWidth="1"/>
    <col min="12" max="12" width="15.42578125" style="39" customWidth="1"/>
    <col min="13" max="13" width="18.28515625" style="39" customWidth="1"/>
  </cols>
  <sheetData>
    <row r="1" spans="1:13" s="2" customFormat="1" ht="15.75" thickBot="1" x14ac:dyDescent="0.3">
      <c r="A1" s="45" t="s">
        <v>16</v>
      </c>
      <c r="B1" s="46"/>
      <c r="C1" s="46"/>
      <c r="D1" s="46"/>
      <c r="E1" s="46"/>
      <c r="F1" s="47"/>
      <c r="G1" s="45" t="s">
        <v>18</v>
      </c>
      <c r="H1" s="46"/>
      <c r="I1" s="46"/>
      <c r="J1" s="46"/>
      <c r="K1" s="47"/>
      <c r="L1" s="39"/>
      <c r="M1" s="39"/>
    </row>
    <row r="2" spans="1:13" s="36" customFormat="1" ht="18.75" thickBot="1" x14ac:dyDescent="0.3">
      <c r="A2" s="29"/>
      <c r="B2" s="30" t="s">
        <v>19</v>
      </c>
      <c r="C2" s="31" t="s">
        <v>20</v>
      </c>
      <c r="D2" s="31" t="s">
        <v>21</v>
      </c>
      <c r="E2" s="31" t="s">
        <v>22</v>
      </c>
      <c r="F2" s="32" t="s">
        <v>23</v>
      </c>
      <c r="G2" s="33" t="s">
        <v>24</v>
      </c>
      <c r="H2" s="34" t="s">
        <v>25</v>
      </c>
      <c r="I2" s="34" t="s">
        <v>26</v>
      </c>
      <c r="J2" s="34" t="s">
        <v>27</v>
      </c>
      <c r="K2" s="35" t="s">
        <v>28</v>
      </c>
      <c r="L2" s="40" t="s">
        <v>14</v>
      </c>
      <c r="M2" s="41" t="s">
        <v>29</v>
      </c>
    </row>
    <row r="3" spans="1:13" x14ac:dyDescent="0.25">
      <c r="A3" s="3" t="s">
        <v>6</v>
      </c>
      <c r="B3" s="4">
        <v>123.59</v>
      </c>
      <c r="C3" s="5">
        <v>2038415</v>
      </c>
      <c r="D3" s="5">
        <v>1401861</v>
      </c>
      <c r="E3" s="5">
        <v>68109</v>
      </c>
      <c r="F3" s="6">
        <v>18158</v>
      </c>
      <c r="G3" s="23">
        <f t="shared" ref="G3:G18" si="0">(B3/B$19)*0.3*$G$22</f>
        <v>784209.44447705685</v>
      </c>
      <c r="H3" s="24">
        <f t="shared" ref="H3:H18" si="1">(C3/C$19)*0.25*$G$22</f>
        <v>556207.6226294681</v>
      </c>
      <c r="I3" s="24">
        <f t="shared" ref="I3:I18" si="2">(D3/D$19)*0.25*$G$22</f>
        <v>786881.50620991434</v>
      </c>
      <c r="J3" s="24">
        <f t="shared" ref="J3:J18" si="3">(E3/E$19)*0.1*$G$22</f>
        <v>39582.343429057371</v>
      </c>
      <c r="K3" s="25">
        <f t="shared" ref="K3:K18" si="4">(F3/F$19)*0.1*$G$22</f>
        <v>20988.315518634328</v>
      </c>
      <c r="L3" s="42">
        <f>SUM(G3:K3)</f>
        <v>2187869.2322641308</v>
      </c>
      <c r="M3" s="39">
        <v>2187869</v>
      </c>
    </row>
    <row r="4" spans="1:13" x14ac:dyDescent="0.25">
      <c r="A4" s="7" t="s">
        <v>3</v>
      </c>
      <c r="B4" s="8">
        <v>90.42</v>
      </c>
      <c r="C4" s="9">
        <v>2690359.92</v>
      </c>
      <c r="D4" s="9">
        <f>281376+275271</f>
        <v>556647</v>
      </c>
      <c r="E4" s="9">
        <v>9814</v>
      </c>
      <c r="F4" s="10">
        <v>120778</v>
      </c>
      <c r="G4" s="23">
        <f t="shared" si="0"/>
        <v>573737.50278837665</v>
      </c>
      <c r="H4" s="24">
        <f t="shared" si="1"/>
        <v>734099.13836034667</v>
      </c>
      <c r="I4" s="24">
        <f t="shared" si="2"/>
        <v>312452.68238950241</v>
      </c>
      <c r="J4" s="24">
        <f t="shared" si="3"/>
        <v>5703.5210972524792</v>
      </c>
      <c r="K4" s="25">
        <f t="shared" si="4"/>
        <v>139603.85349210358</v>
      </c>
      <c r="L4" s="43">
        <f t="shared" ref="L4:L18" si="5">SUM(G4:K4)</f>
        <v>1765596.6981275815</v>
      </c>
      <c r="M4" s="39">
        <v>1765597</v>
      </c>
    </row>
    <row r="5" spans="1:13" x14ac:dyDescent="0.25">
      <c r="A5" s="7" t="s">
        <v>7</v>
      </c>
      <c r="B5" s="8">
        <v>8.65</v>
      </c>
      <c r="C5" s="9">
        <v>54721</v>
      </c>
      <c r="D5" s="9">
        <v>50479</v>
      </c>
      <c r="E5" s="9">
        <v>984880</v>
      </c>
      <c r="F5" s="10">
        <v>0</v>
      </c>
      <c r="G5" s="23">
        <f t="shared" si="0"/>
        <v>54886.412288425781</v>
      </c>
      <c r="H5" s="24">
        <f t="shared" si="1"/>
        <v>14931.325229605907</v>
      </c>
      <c r="I5" s="24">
        <f t="shared" si="2"/>
        <v>28334.47221370041</v>
      </c>
      <c r="J5" s="24">
        <f t="shared" si="3"/>
        <v>572374.55250275333</v>
      </c>
      <c r="K5" s="25">
        <f t="shared" si="4"/>
        <v>0</v>
      </c>
      <c r="L5" s="43">
        <f t="shared" si="5"/>
        <v>670526.76223448548</v>
      </c>
      <c r="M5" s="39">
        <v>670527</v>
      </c>
    </row>
    <row r="6" spans="1:13" x14ac:dyDescent="0.25">
      <c r="A6" s="7" t="s">
        <v>5</v>
      </c>
      <c r="B6" s="8">
        <v>37.17</v>
      </c>
      <c r="C6" s="9">
        <v>84416</v>
      </c>
      <c r="D6" s="9">
        <v>395346</v>
      </c>
      <c r="E6" s="9">
        <v>8326</v>
      </c>
      <c r="F6" s="10">
        <v>19556</v>
      </c>
      <c r="G6" s="23">
        <f t="shared" si="0"/>
        <v>235852.94159084233</v>
      </c>
      <c r="H6" s="24">
        <f t="shared" si="1"/>
        <v>23033.986048910148</v>
      </c>
      <c r="I6" s="24">
        <f t="shared" si="2"/>
        <v>221912.48344455325</v>
      </c>
      <c r="J6" s="24">
        <f t="shared" si="3"/>
        <v>4838.7524613535898</v>
      </c>
      <c r="K6" s="25">
        <f t="shared" si="4"/>
        <v>22604.223938892661</v>
      </c>
      <c r="L6" s="43">
        <f t="shared" si="5"/>
        <v>508242.38748455199</v>
      </c>
      <c r="M6" s="39">
        <v>508242</v>
      </c>
    </row>
    <row r="7" spans="1:13" x14ac:dyDescent="0.25">
      <c r="A7" s="7" t="s">
        <v>10</v>
      </c>
      <c r="B7" s="8">
        <v>9.3000000000000007</v>
      </c>
      <c r="C7" s="9">
        <v>457597.62</v>
      </c>
      <c r="D7" s="9">
        <f>264610.31+189915</f>
        <v>454525.31</v>
      </c>
      <c r="E7" s="11">
        <v>6070</v>
      </c>
      <c r="F7" s="10">
        <v>0</v>
      </c>
      <c r="G7" s="23">
        <f t="shared" si="0"/>
        <v>59010.824772527136</v>
      </c>
      <c r="H7" s="24">
        <f t="shared" si="1"/>
        <v>124861.36745515648</v>
      </c>
      <c r="I7" s="24">
        <f t="shared" si="2"/>
        <v>255130.54471401108</v>
      </c>
      <c r="J7" s="24">
        <f t="shared" si="3"/>
        <v>3527.6516262810828</v>
      </c>
      <c r="K7" s="25">
        <f t="shared" si="4"/>
        <v>0</v>
      </c>
      <c r="L7" s="43">
        <f t="shared" si="5"/>
        <v>442530.38856797578</v>
      </c>
      <c r="M7" s="39">
        <v>442530</v>
      </c>
    </row>
    <row r="8" spans="1:13" x14ac:dyDescent="0.25">
      <c r="A8" s="7" t="s">
        <v>11</v>
      </c>
      <c r="B8" s="8">
        <v>21.29</v>
      </c>
      <c r="C8" s="9">
        <v>350454</v>
      </c>
      <c r="D8" s="9">
        <v>7260</v>
      </c>
      <c r="E8" s="9">
        <v>0</v>
      </c>
      <c r="F8" s="10">
        <v>0</v>
      </c>
      <c r="G8" s="23">
        <f t="shared" si="0"/>
        <v>135090.37197925834</v>
      </c>
      <c r="H8" s="24">
        <f t="shared" si="1"/>
        <v>95625.859396142405</v>
      </c>
      <c r="I8" s="24">
        <f t="shared" si="2"/>
        <v>4075.1256615912553</v>
      </c>
      <c r="J8" s="24">
        <f t="shared" si="3"/>
        <v>0</v>
      </c>
      <c r="K8" s="25">
        <f t="shared" si="4"/>
        <v>0</v>
      </c>
      <c r="L8" s="43">
        <f t="shared" si="5"/>
        <v>234791.35703699198</v>
      </c>
      <c r="M8" s="39">
        <v>234791</v>
      </c>
    </row>
    <row r="9" spans="1:13" s="2" customFormat="1" x14ac:dyDescent="0.25">
      <c r="A9" s="7" t="s">
        <v>13</v>
      </c>
      <c r="B9" s="8">
        <v>0.25</v>
      </c>
      <c r="C9" s="9">
        <v>5361</v>
      </c>
      <c r="D9" s="9">
        <v>0</v>
      </c>
      <c r="E9" s="9">
        <v>0</v>
      </c>
      <c r="F9" s="10">
        <v>168771</v>
      </c>
      <c r="G9" s="23">
        <f t="shared" si="0"/>
        <v>1586.3124938851377</v>
      </c>
      <c r="H9" s="24">
        <f t="shared" si="1"/>
        <v>1462.8174659804695</v>
      </c>
      <c r="I9" s="24">
        <f t="shared" si="2"/>
        <v>0</v>
      </c>
      <c r="J9" s="24">
        <f t="shared" si="3"/>
        <v>0</v>
      </c>
      <c r="K9" s="25">
        <f t="shared" si="4"/>
        <v>195077.59656324671</v>
      </c>
      <c r="L9" s="43">
        <f t="shared" si="5"/>
        <v>198126.72652311233</v>
      </c>
      <c r="M9" s="39">
        <v>198127</v>
      </c>
    </row>
    <row r="10" spans="1:13" x14ac:dyDescent="0.25">
      <c r="A10" s="7" t="s">
        <v>1</v>
      </c>
      <c r="B10" s="8">
        <v>1.1599999999999999</v>
      </c>
      <c r="C10" s="9">
        <v>2500</v>
      </c>
      <c r="D10" s="9">
        <v>0</v>
      </c>
      <c r="E10" s="9">
        <v>14593</v>
      </c>
      <c r="F10" s="10">
        <v>137159</v>
      </c>
      <c r="G10" s="23">
        <f t="shared" si="0"/>
        <v>7360.4899716270402</v>
      </c>
      <c r="H10" s="24">
        <f t="shared" si="1"/>
        <v>682.15699775250403</v>
      </c>
      <c r="I10" s="24">
        <f t="shared" si="2"/>
        <v>0</v>
      </c>
      <c r="J10" s="24">
        <f t="shared" si="3"/>
        <v>8480.8929460164491</v>
      </c>
      <c r="K10" s="25">
        <f t="shared" si="4"/>
        <v>158538.18527483015</v>
      </c>
      <c r="L10" s="43">
        <f t="shared" si="5"/>
        <v>175061.72519022613</v>
      </c>
      <c r="M10" s="39">
        <v>175062</v>
      </c>
    </row>
    <row r="11" spans="1:13" x14ac:dyDescent="0.25">
      <c r="A11" s="7" t="s">
        <v>2</v>
      </c>
      <c r="B11" s="8">
        <v>3.5</v>
      </c>
      <c r="C11" s="9">
        <v>0</v>
      </c>
      <c r="D11" s="9">
        <v>4499.99</v>
      </c>
      <c r="E11" s="9">
        <v>0</v>
      </c>
      <c r="F11" s="10">
        <v>85678</v>
      </c>
      <c r="G11" s="23">
        <f t="shared" si="0"/>
        <v>22208.374914391927</v>
      </c>
      <c r="H11" s="24">
        <f t="shared" si="1"/>
        <v>0</v>
      </c>
      <c r="I11" s="24">
        <f t="shared" si="2"/>
        <v>2525.898722576313</v>
      </c>
      <c r="J11" s="24">
        <f t="shared" si="3"/>
        <v>0</v>
      </c>
      <c r="K11" s="25">
        <f t="shared" si="4"/>
        <v>99032.762253857916</v>
      </c>
      <c r="L11" s="43">
        <f t="shared" si="5"/>
        <v>123767.03589082616</v>
      </c>
      <c r="M11" s="39">
        <v>123767</v>
      </c>
    </row>
    <row r="12" spans="1:13" x14ac:dyDescent="0.25">
      <c r="A12" s="7" t="s">
        <v>30</v>
      </c>
      <c r="B12" s="8">
        <v>4.04</v>
      </c>
      <c r="C12" s="9">
        <v>206506</v>
      </c>
      <c r="D12" s="9">
        <v>2583</v>
      </c>
      <c r="E12" s="9">
        <v>0</v>
      </c>
      <c r="F12" s="10">
        <v>0</v>
      </c>
      <c r="G12" s="23">
        <f t="shared" si="0"/>
        <v>25634.809901183828</v>
      </c>
      <c r="H12" s="24">
        <f t="shared" si="1"/>
        <v>56347.805191151434</v>
      </c>
      <c r="I12" s="24">
        <f t="shared" si="2"/>
        <v>1449.8690886901118</v>
      </c>
      <c r="J12" s="24">
        <f t="shared" si="3"/>
        <v>0</v>
      </c>
      <c r="K12" s="25">
        <f t="shared" si="4"/>
        <v>0</v>
      </c>
      <c r="L12" s="43">
        <f t="shared" si="5"/>
        <v>83432.484181025386</v>
      </c>
      <c r="M12" s="39">
        <v>83432</v>
      </c>
    </row>
    <row r="13" spans="1:13" x14ac:dyDescent="0.25">
      <c r="A13" s="7" t="s">
        <v>0</v>
      </c>
      <c r="B13" s="8">
        <v>2.62</v>
      </c>
      <c r="C13" s="9">
        <v>0</v>
      </c>
      <c r="D13" s="9">
        <v>0</v>
      </c>
      <c r="E13" s="9">
        <v>1659</v>
      </c>
      <c r="F13" s="10">
        <v>10990.03</v>
      </c>
      <c r="G13" s="23">
        <f t="shared" si="0"/>
        <v>16624.554935916247</v>
      </c>
      <c r="H13" s="24">
        <f t="shared" si="1"/>
        <v>0</v>
      </c>
      <c r="I13" s="24">
        <f t="shared" si="2"/>
        <v>0</v>
      </c>
      <c r="J13" s="24">
        <f t="shared" si="3"/>
        <v>964.14728962113941</v>
      </c>
      <c r="K13" s="25">
        <f t="shared" si="4"/>
        <v>12703.062958434675</v>
      </c>
      <c r="L13" s="43">
        <f t="shared" si="5"/>
        <v>30291.76518397206</v>
      </c>
      <c r="M13" s="39">
        <v>30292</v>
      </c>
    </row>
    <row r="14" spans="1:13" x14ac:dyDescent="0.25">
      <c r="A14" s="7" t="s">
        <v>8</v>
      </c>
      <c r="B14" s="8">
        <v>0</v>
      </c>
      <c r="C14" s="9">
        <v>29898</v>
      </c>
      <c r="D14" s="9">
        <v>3699.46</v>
      </c>
      <c r="E14" s="9">
        <v>22500</v>
      </c>
      <c r="F14" s="10">
        <v>0</v>
      </c>
      <c r="G14" s="23">
        <f t="shared" si="0"/>
        <v>0</v>
      </c>
      <c r="H14" s="24">
        <f t="shared" si="1"/>
        <v>8158.0519675217447</v>
      </c>
      <c r="I14" s="24">
        <f t="shared" si="2"/>
        <v>2076.551567497298</v>
      </c>
      <c r="J14" s="24">
        <f t="shared" si="3"/>
        <v>13076.138647664638</v>
      </c>
      <c r="K14" s="25">
        <f t="shared" si="4"/>
        <v>0</v>
      </c>
      <c r="L14" s="43">
        <f t="shared" si="5"/>
        <v>23310.74218268368</v>
      </c>
      <c r="M14" s="39">
        <v>23311</v>
      </c>
    </row>
    <row r="15" spans="1:13" x14ac:dyDescent="0.25">
      <c r="A15" s="7" t="s">
        <v>9</v>
      </c>
      <c r="B15" s="8">
        <v>2.41</v>
      </c>
      <c r="C15" s="11">
        <v>918</v>
      </c>
      <c r="D15" s="11">
        <f>7700+1700</f>
        <v>9400</v>
      </c>
      <c r="E15" s="9">
        <v>0</v>
      </c>
      <c r="F15" s="10">
        <v>0</v>
      </c>
      <c r="G15" s="23">
        <f t="shared" si="0"/>
        <v>15292.052441052732</v>
      </c>
      <c r="H15" s="24">
        <f t="shared" si="1"/>
        <v>250.48804957471947</v>
      </c>
      <c r="I15" s="24">
        <f t="shared" si="2"/>
        <v>5276.3335012338566</v>
      </c>
      <c r="J15" s="24">
        <f t="shared" si="3"/>
        <v>0</v>
      </c>
      <c r="K15" s="25">
        <f t="shared" si="4"/>
        <v>0</v>
      </c>
      <c r="L15" s="43">
        <f t="shared" si="5"/>
        <v>20818.87399186131</v>
      </c>
      <c r="M15" s="39">
        <v>20819</v>
      </c>
    </row>
    <row r="16" spans="1:13" x14ac:dyDescent="0.25">
      <c r="A16" s="7" t="s">
        <v>12</v>
      </c>
      <c r="B16" s="12">
        <v>2.23</v>
      </c>
      <c r="C16" s="11">
        <v>4873</v>
      </c>
      <c r="D16" s="11">
        <v>0</v>
      </c>
      <c r="E16" s="11">
        <v>0</v>
      </c>
      <c r="F16" s="13">
        <v>0</v>
      </c>
      <c r="G16" s="23">
        <f t="shared" si="0"/>
        <v>14149.907445455432</v>
      </c>
      <c r="H16" s="24">
        <f t="shared" si="1"/>
        <v>1329.6604200191807</v>
      </c>
      <c r="I16" s="24">
        <f t="shared" si="2"/>
        <v>0</v>
      </c>
      <c r="J16" s="24">
        <f t="shared" si="3"/>
        <v>0</v>
      </c>
      <c r="K16" s="25">
        <f t="shared" si="4"/>
        <v>0</v>
      </c>
      <c r="L16" s="43">
        <f t="shared" si="5"/>
        <v>15479.567865474613</v>
      </c>
      <c r="M16" s="39">
        <v>15480</v>
      </c>
    </row>
    <row r="17" spans="1:13" x14ac:dyDescent="0.25">
      <c r="A17" s="7" t="s">
        <v>4</v>
      </c>
      <c r="B17" s="8">
        <v>0</v>
      </c>
      <c r="C17" s="11">
        <v>14109</v>
      </c>
      <c r="D17" s="11">
        <v>2235</v>
      </c>
      <c r="E17" s="9">
        <v>0</v>
      </c>
      <c r="F17" s="10">
        <v>0</v>
      </c>
      <c r="G17" s="23">
        <f t="shared" si="0"/>
        <v>0</v>
      </c>
      <c r="H17" s="24">
        <f t="shared" si="1"/>
        <v>3849.8212325160312</v>
      </c>
      <c r="I17" s="24">
        <f t="shared" si="2"/>
        <v>1254.5324867295394</v>
      </c>
      <c r="J17" s="24">
        <f t="shared" si="3"/>
        <v>0</v>
      </c>
      <c r="K17" s="25">
        <f t="shared" si="4"/>
        <v>0</v>
      </c>
      <c r="L17" s="43">
        <f t="shared" si="5"/>
        <v>5104.3537192455706</v>
      </c>
      <c r="M17" s="39">
        <v>5104</v>
      </c>
    </row>
    <row r="18" spans="1:13" s="2" customFormat="1" ht="15.75" thickBot="1" x14ac:dyDescent="0.3">
      <c r="A18" s="14" t="s">
        <v>17</v>
      </c>
      <c r="B18" s="15">
        <v>0</v>
      </c>
      <c r="C18" s="16">
        <v>1942</v>
      </c>
      <c r="D18" s="16">
        <v>0</v>
      </c>
      <c r="E18" s="17">
        <v>0</v>
      </c>
      <c r="F18" s="18">
        <v>0</v>
      </c>
      <c r="G18" s="23">
        <f t="shared" si="0"/>
        <v>0</v>
      </c>
      <c r="H18" s="24">
        <f t="shared" si="1"/>
        <v>529.89955585414498</v>
      </c>
      <c r="I18" s="24">
        <f t="shared" si="2"/>
        <v>0</v>
      </c>
      <c r="J18" s="24">
        <f t="shared" si="3"/>
        <v>0</v>
      </c>
      <c r="K18" s="25">
        <f t="shared" si="4"/>
        <v>0</v>
      </c>
      <c r="L18" s="43">
        <f t="shared" si="5"/>
        <v>529.89955585414498</v>
      </c>
      <c r="M18" s="39">
        <v>530</v>
      </c>
    </row>
    <row r="19" spans="1:13" s="2" customFormat="1" ht="15.75" thickBot="1" x14ac:dyDescent="0.3">
      <c r="A19" s="19" t="s">
        <v>14</v>
      </c>
      <c r="B19" s="20">
        <f t="shared" ref="B19:K19" si="6">SUM(B3:B18)</f>
        <v>306.63000000000011</v>
      </c>
      <c r="C19" s="21">
        <f t="shared" si="6"/>
        <v>5942070.54</v>
      </c>
      <c r="D19" s="21">
        <f t="shared" si="6"/>
        <v>2888535.7600000002</v>
      </c>
      <c r="E19" s="21">
        <f t="shared" si="6"/>
        <v>1115951</v>
      </c>
      <c r="F19" s="22">
        <f t="shared" si="6"/>
        <v>561090.03</v>
      </c>
      <c r="G19" s="26">
        <f t="shared" si="6"/>
        <v>1945643.9999999995</v>
      </c>
      <c r="H19" s="27">
        <f t="shared" si="6"/>
        <v>1621369.9999999998</v>
      </c>
      <c r="I19" s="27">
        <f t="shared" si="6"/>
        <v>1621369.9999999998</v>
      </c>
      <c r="J19" s="27">
        <f t="shared" si="6"/>
        <v>648548.00000000012</v>
      </c>
      <c r="K19" s="28">
        <f t="shared" si="6"/>
        <v>648548</v>
      </c>
      <c r="L19" s="44">
        <f>SUM(L3:L18)</f>
        <v>6485479.9999999991</v>
      </c>
      <c r="M19" s="39"/>
    </row>
    <row r="21" spans="1:13" x14ac:dyDescent="0.25">
      <c r="B21" s="38"/>
      <c r="C21" s="38"/>
      <c r="D21" s="38"/>
      <c r="E21" s="37"/>
      <c r="F21" s="38"/>
      <c r="G21" t="s">
        <v>15</v>
      </c>
    </row>
    <row r="22" spans="1:13" x14ac:dyDescent="0.25">
      <c r="G22" s="1">
        <f>6500000-14520</f>
        <v>6485480</v>
      </c>
    </row>
  </sheetData>
  <autoFilter ref="A2:F18"/>
  <sortState ref="A2:F16">
    <sortCondition descending="1" ref="B2:B16"/>
  </sortState>
  <mergeCells count="2">
    <mergeCell ref="A1:F1"/>
    <mergeCell ref="G1:K1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2016-12-16T12:14:02Z</dcterms:modified>
</cp:coreProperties>
</file>