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Inga.Liepina\Desktop\Inga_Liepina\Parskats_par_augst_izgl_2023\"/>
    </mc:Choice>
  </mc:AlternateContent>
  <xr:revisionPtr revIDLastSave="0" documentId="13_ncr:1_{268229DD-7992-4028-92EF-035DFA6A44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TURS" sheetId="26" r:id="rId1"/>
    <sheet name="KOPSAVILKUMS_Ieņēmumi" sheetId="9" r:id="rId2"/>
    <sheet name="1.1." sheetId="7" r:id="rId3"/>
    <sheet name="1.2." sheetId="8" r:id="rId4"/>
    <sheet name="1.3." sheetId="2" r:id="rId5"/>
    <sheet name="1.4." sheetId="5" r:id="rId6"/>
    <sheet name="1.5." sheetId="16" r:id="rId7"/>
    <sheet name="KOPSAVILKUMS_Izdevumi" sheetId="27" r:id="rId8"/>
    <sheet name="2.1." sheetId="28" r:id="rId9"/>
    <sheet name="2.2." sheetId="29" r:id="rId10"/>
    <sheet name="2.3." sheetId="3" r:id="rId11"/>
    <sheet name="2.4." sheetId="6" r:id="rId12"/>
    <sheet name="2.5." sheetId="13" r:id="rId13"/>
    <sheet name="2.6." sheetId="15" r:id="rId14"/>
    <sheet name="3.1." sheetId="17" r:id="rId15"/>
    <sheet name="3.2." sheetId="18" r:id="rId16"/>
    <sheet name="3.3." sheetId="19" r:id="rId17"/>
  </sheets>
  <definedNames>
    <definedName name="_xlnm.Print_Area" localSheetId="3">'1.2.'!$A$1:$E$20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6" l="1"/>
  <c r="C17" i="17" l="1"/>
  <c r="B17" i="17"/>
  <c r="N13" i="17"/>
  <c r="O13" i="17"/>
  <c r="V8" i="17"/>
  <c r="U8" i="17"/>
  <c r="V7" i="17"/>
  <c r="U7" i="17"/>
  <c r="U6" i="17"/>
  <c r="V6" i="17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4" i="19"/>
  <c r="O33" i="19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4" i="19"/>
  <c r="K34" i="19"/>
  <c r="J34" i="19"/>
  <c r="G34" i="19"/>
  <c r="D34" i="19"/>
  <c r="W5" i="18" l="1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4" i="18"/>
  <c r="U33" i="18"/>
  <c r="T33" i="18"/>
  <c r="J96" i="18"/>
  <c r="H96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71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F96" i="18"/>
  <c r="W33" i="18" l="1"/>
  <c r="V33" i="18"/>
  <c r="R96" i="18"/>
  <c r="S96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38" i="18"/>
  <c r="J66" i="18"/>
  <c r="H66" i="18"/>
  <c r="F66" i="18"/>
  <c r="V66" i="18" l="1"/>
  <c r="W66" i="18"/>
  <c r="H33" i="18"/>
  <c r="J33" i="18"/>
  <c r="F33" i="18"/>
  <c r="C9" i="29" l="1"/>
  <c r="B9" i="29"/>
  <c r="D26" i="15"/>
  <c r="D18" i="15"/>
  <c r="D19" i="15"/>
  <c r="D20" i="15"/>
  <c r="D21" i="15"/>
  <c r="D22" i="15"/>
  <c r="D23" i="15"/>
  <c r="D17" i="15"/>
  <c r="D7" i="15"/>
  <c r="D8" i="15"/>
  <c r="D9" i="15"/>
  <c r="D10" i="15"/>
  <c r="D11" i="15"/>
  <c r="D12" i="15"/>
  <c r="D13" i="15"/>
  <c r="D14" i="15"/>
  <c r="D6" i="15"/>
  <c r="C26" i="6"/>
  <c r="D26" i="6"/>
  <c r="R18" i="6"/>
  <c r="C18" i="6"/>
  <c r="C19" i="6"/>
  <c r="C20" i="6"/>
  <c r="C17" i="6"/>
  <c r="D18" i="6"/>
  <c r="D19" i="6"/>
  <c r="D20" i="6"/>
  <c r="D21" i="6"/>
  <c r="C21" i="6"/>
  <c r="D22" i="6"/>
  <c r="C22" i="6"/>
  <c r="D23" i="6"/>
  <c r="C23" i="6"/>
  <c r="E18" i="6"/>
  <c r="E19" i="6"/>
  <c r="E17" i="6"/>
  <c r="E6" i="6"/>
  <c r="D17" i="6"/>
  <c r="D7" i="6"/>
  <c r="C7" i="6"/>
  <c r="C8" i="6"/>
  <c r="D9" i="6"/>
  <c r="C9" i="6"/>
  <c r="D10" i="6"/>
  <c r="C10" i="6"/>
  <c r="D11" i="6"/>
  <c r="C11" i="6"/>
  <c r="D12" i="6"/>
  <c r="C12" i="6"/>
  <c r="D13" i="6"/>
  <c r="C13" i="6"/>
  <c r="D14" i="6"/>
  <c r="C14" i="6"/>
  <c r="C6" i="6"/>
  <c r="D6" i="6"/>
  <c r="E21" i="6"/>
  <c r="E23" i="6"/>
  <c r="E22" i="6"/>
  <c r="E20" i="6"/>
  <c r="C17" i="3"/>
  <c r="R17" i="3"/>
  <c r="D17" i="3"/>
  <c r="C16" i="3"/>
  <c r="R16" i="3"/>
  <c r="D16" i="3"/>
  <c r="C15" i="3"/>
  <c r="R15" i="3"/>
  <c r="D15" i="3"/>
  <c r="C14" i="3"/>
  <c r="D14" i="3"/>
  <c r="D13" i="3"/>
  <c r="C13" i="3"/>
  <c r="R13" i="3"/>
  <c r="D12" i="3"/>
  <c r="C12" i="3"/>
  <c r="R12" i="3"/>
  <c r="D11" i="3"/>
  <c r="C11" i="3"/>
  <c r="R11" i="3"/>
  <c r="D10" i="3"/>
  <c r="C10" i="3"/>
  <c r="R10" i="3"/>
  <c r="D9" i="3"/>
  <c r="C9" i="3"/>
  <c r="R9" i="3"/>
  <c r="D7" i="3"/>
  <c r="C7" i="3"/>
  <c r="R7" i="3"/>
  <c r="D8" i="3"/>
  <c r="C8" i="3"/>
  <c r="R8" i="3"/>
  <c r="R14" i="3"/>
  <c r="D6" i="3"/>
  <c r="C6" i="3"/>
  <c r="B18" i="9"/>
  <c r="D19" i="8"/>
  <c r="D16" i="8"/>
  <c r="D11" i="8"/>
  <c r="D12" i="8"/>
  <c r="D13" i="8"/>
  <c r="D10" i="8"/>
  <c r="E16" i="7"/>
  <c r="C6" i="7"/>
  <c r="C5" i="7"/>
  <c r="D22" i="7"/>
  <c r="D19" i="7"/>
  <c r="D18" i="7"/>
  <c r="D17" i="7"/>
  <c r="D9" i="7"/>
  <c r="C9" i="7"/>
  <c r="B9" i="7"/>
  <c r="D13" i="7"/>
  <c r="D12" i="7"/>
  <c r="D11" i="7"/>
  <c r="D10" i="7"/>
  <c r="C11" i="9"/>
  <c r="B11" i="9"/>
  <c r="L19" i="2"/>
  <c r="E19" i="2"/>
  <c r="C18" i="5"/>
  <c r="C19" i="5"/>
  <c r="C20" i="5"/>
  <c r="C21" i="5"/>
  <c r="C22" i="5"/>
  <c r="C23" i="5"/>
  <c r="C17" i="5"/>
  <c r="N11" i="5"/>
  <c r="C7" i="5"/>
  <c r="N7" i="5"/>
  <c r="C8" i="5"/>
  <c r="E8" i="5"/>
  <c r="E7" i="5"/>
  <c r="C9" i="5"/>
  <c r="E9" i="5"/>
  <c r="C10" i="5"/>
  <c r="E10" i="5"/>
  <c r="C11" i="5"/>
  <c r="E11" i="5"/>
  <c r="C12" i="5"/>
  <c r="E12" i="5"/>
  <c r="C13" i="5"/>
  <c r="E13" i="5"/>
  <c r="C14" i="5"/>
  <c r="E14" i="5"/>
  <c r="C6" i="5"/>
  <c r="R18" i="2"/>
  <c r="R17" i="2"/>
  <c r="C8" i="2"/>
  <c r="E8" i="2"/>
  <c r="C9" i="2"/>
  <c r="L9" i="2"/>
  <c r="C10" i="2"/>
  <c r="L10" i="2"/>
  <c r="C11" i="2"/>
  <c r="L11" i="2"/>
  <c r="C12" i="2"/>
  <c r="L12" i="2"/>
  <c r="C13" i="2"/>
  <c r="L13" i="2"/>
  <c r="C14" i="2"/>
  <c r="E14" i="2"/>
  <c r="C15" i="2"/>
  <c r="L15" i="2"/>
  <c r="C16" i="2"/>
  <c r="L16" i="2"/>
  <c r="C17" i="2"/>
  <c r="L17" i="2"/>
  <c r="C7" i="2"/>
  <c r="L7" i="2"/>
  <c r="L6" i="2"/>
  <c r="E7" i="2"/>
  <c r="E6" i="2"/>
  <c r="E17" i="2"/>
  <c r="L14" i="2"/>
  <c r="E15" i="2"/>
  <c r="E16" i="2"/>
  <c r="E12" i="2"/>
  <c r="E13" i="2"/>
  <c r="E11" i="2"/>
  <c r="E10" i="2"/>
  <c r="R10" i="2"/>
  <c r="E9" i="2"/>
  <c r="L8" i="2"/>
  <c r="R11" i="2"/>
  <c r="J24" i="16"/>
  <c r="E6" i="5"/>
  <c r="L6" i="5"/>
  <c r="L7" i="5"/>
  <c r="L8" i="5"/>
  <c r="L9" i="5"/>
  <c r="L10" i="5"/>
  <c r="L11" i="5"/>
  <c r="L12" i="5"/>
  <c r="L13" i="5"/>
  <c r="L14" i="5"/>
  <c r="B5" i="9"/>
  <c r="D19" i="27"/>
  <c r="D16" i="27"/>
  <c r="D15" i="27"/>
  <c r="D14" i="27"/>
  <c r="C11" i="27"/>
  <c r="D12" i="27"/>
  <c r="B11" i="27"/>
  <c r="B5" i="27"/>
  <c r="C7" i="27"/>
  <c r="E16" i="27"/>
  <c r="E19" i="27"/>
  <c r="E12" i="27"/>
  <c r="E15" i="27"/>
  <c r="E14" i="27"/>
  <c r="D11" i="27"/>
  <c r="E11" i="27"/>
  <c r="D13" i="27"/>
  <c r="E13" i="27"/>
  <c r="C8" i="27"/>
  <c r="D17" i="29"/>
  <c r="D14" i="29"/>
  <c r="D13" i="29"/>
  <c r="D12" i="29"/>
  <c r="D11" i="29"/>
  <c r="D10" i="29"/>
  <c r="B3" i="29"/>
  <c r="C6" i="29"/>
  <c r="D17" i="28"/>
  <c r="D14" i="28"/>
  <c r="D13" i="28"/>
  <c r="D12" i="28"/>
  <c r="D11" i="28"/>
  <c r="D10" i="28"/>
  <c r="C9" i="28"/>
  <c r="B9" i="28"/>
  <c r="B3" i="28"/>
  <c r="C5" i="28"/>
  <c r="P13" i="6"/>
  <c r="N12" i="6"/>
  <c r="N22" i="6"/>
  <c r="E17" i="28"/>
  <c r="D9" i="28"/>
  <c r="D9" i="29"/>
  <c r="E9" i="29"/>
  <c r="E14" i="29"/>
  <c r="E11" i="29"/>
  <c r="E12" i="29"/>
  <c r="E10" i="29"/>
  <c r="E13" i="29"/>
  <c r="E13" i="28"/>
  <c r="E9" i="28"/>
  <c r="E10" i="28"/>
  <c r="E11" i="28"/>
  <c r="E12" i="28"/>
  <c r="E14" i="28"/>
  <c r="C5" i="29"/>
  <c r="E17" i="29"/>
  <c r="C6" i="28"/>
  <c r="N17" i="6"/>
  <c r="B3" i="8"/>
  <c r="E13" i="8"/>
  <c r="C6" i="8"/>
  <c r="E12" i="8"/>
  <c r="E11" i="8"/>
  <c r="E19" i="8"/>
  <c r="E16" i="8"/>
  <c r="E10" i="8"/>
  <c r="C5" i="8"/>
  <c r="B3" i="7"/>
  <c r="C18" i="2"/>
  <c r="R9" i="2"/>
  <c r="P96" i="18"/>
  <c r="N96" i="18"/>
  <c r="O96" i="18"/>
  <c r="D66" i="18"/>
  <c r="E66" i="18"/>
  <c r="G66" i="18"/>
  <c r="I66" i="18"/>
  <c r="K66" i="18"/>
  <c r="L66" i="18"/>
  <c r="M66" i="18"/>
  <c r="N66" i="18"/>
  <c r="O66" i="18"/>
  <c r="P66" i="18"/>
  <c r="Q66" i="18"/>
  <c r="R66" i="18"/>
  <c r="S66" i="18"/>
  <c r="T66" i="18"/>
  <c r="U66" i="18"/>
  <c r="C66" i="18"/>
  <c r="Q33" i="18"/>
  <c r="R33" i="18"/>
  <c r="U9" i="17"/>
  <c r="C9" i="17"/>
  <c r="V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B9" i="17"/>
  <c r="O10" i="15"/>
  <c r="N10" i="15"/>
  <c r="M10" i="15"/>
  <c r="K10" i="15"/>
  <c r="J10" i="15"/>
  <c r="G10" i="15"/>
  <c r="H10" i="15"/>
  <c r="E10" i="15"/>
  <c r="M18" i="15"/>
  <c r="M19" i="15"/>
  <c r="M20" i="15"/>
  <c r="M21" i="15"/>
  <c r="M22" i="15"/>
  <c r="M23" i="15"/>
  <c r="M26" i="15"/>
  <c r="M17" i="15"/>
  <c r="M7" i="15"/>
  <c r="M8" i="15"/>
  <c r="M9" i="15"/>
  <c r="M11" i="15"/>
  <c r="M12" i="15"/>
  <c r="M13" i="15"/>
  <c r="M14" i="15"/>
  <c r="M6" i="15"/>
  <c r="N6" i="15"/>
  <c r="M17" i="13"/>
  <c r="M7" i="13"/>
  <c r="M8" i="13"/>
  <c r="M9" i="13"/>
  <c r="M10" i="13"/>
  <c r="M11" i="13"/>
  <c r="M12" i="13"/>
  <c r="M13" i="13"/>
  <c r="M14" i="13"/>
  <c r="M15" i="13"/>
  <c r="M16" i="13"/>
  <c r="M19" i="13"/>
  <c r="M6" i="13"/>
  <c r="N6" i="13"/>
  <c r="G6" i="13"/>
  <c r="R10" i="6"/>
  <c r="P10" i="6"/>
  <c r="N10" i="6"/>
  <c r="L10" i="6"/>
  <c r="J10" i="6"/>
  <c r="E10" i="6"/>
  <c r="Q18" i="3"/>
  <c r="Q21" i="3"/>
  <c r="O18" i="3"/>
  <c r="O21" i="3"/>
  <c r="M18" i="3"/>
  <c r="M21" i="3"/>
  <c r="K18" i="3"/>
  <c r="K21" i="3"/>
  <c r="I18" i="3"/>
  <c r="I21" i="3"/>
  <c r="H18" i="3"/>
  <c r="H21" i="3"/>
  <c r="G18" i="3"/>
  <c r="G21" i="3"/>
  <c r="F18" i="3"/>
  <c r="F21" i="3"/>
  <c r="C18" i="3"/>
  <c r="C21" i="3"/>
  <c r="D18" i="3"/>
  <c r="D21" i="3"/>
  <c r="K24" i="16"/>
  <c r="C24" i="5"/>
  <c r="R15" i="2"/>
  <c r="D19" i="9"/>
  <c r="D11" i="9"/>
  <c r="R6" i="2"/>
  <c r="C9" i="8"/>
  <c r="B9" i="8"/>
  <c r="C16" i="7"/>
  <c r="B16" i="7"/>
  <c r="C18" i="9"/>
  <c r="R7" i="6"/>
  <c r="R8" i="6"/>
  <c r="R9" i="6"/>
  <c r="R11" i="6"/>
  <c r="R12" i="6"/>
  <c r="R13" i="6"/>
  <c r="R14" i="6"/>
  <c r="R6" i="6"/>
  <c r="D18" i="9"/>
  <c r="D16" i="7"/>
  <c r="O26" i="15"/>
  <c r="N26" i="15"/>
  <c r="K26" i="15"/>
  <c r="J26" i="15"/>
  <c r="H26" i="15"/>
  <c r="G26" i="15"/>
  <c r="E26" i="15"/>
  <c r="O19" i="13"/>
  <c r="N19" i="13"/>
  <c r="K19" i="13"/>
  <c r="J19" i="13"/>
  <c r="H19" i="13"/>
  <c r="G19" i="13"/>
  <c r="E19" i="13"/>
  <c r="R26" i="6"/>
  <c r="P26" i="6"/>
  <c r="N26" i="6"/>
  <c r="L26" i="6"/>
  <c r="J26" i="6"/>
  <c r="E26" i="6"/>
  <c r="R19" i="3"/>
  <c r="P19" i="3"/>
  <c r="N19" i="3"/>
  <c r="L19" i="3"/>
  <c r="J19" i="3"/>
  <c r="E19" i="3"/>
  <c r="N26" i="5"/>
  <c r="L26" i="5"/>
  <c r="E26" i="5"/>
  <c r="D24" i="9"/>
  <c r="D20" i="9"/>
  <c r="D21" i="9"/>
  <c r="D12" i="9"/>
  <c r="D13" i="9"/>
  <c r="D14" i="9"/>
  <c r="D15" i="9"/>
  <c r="D9" i="8"/>
  <c r="E9" i="8"/>
  <c r="E9" i="7"/>
  <c r="D24" i="5"/>
  <c r="J18" i="2"/>
  <c r="I18" i="2"/>
  <c r="H18" i="2"/>
  <c r="G18" i="2"/>
  <c r="F18" i="2"/>
  <c r="E19" i="5"/>
  <c r="N19" i="5"/>
  <c r="L19" i="5"/>
  <c r="E22" i="7"/>
  <c r="E13" i="7"/>
  <c r="O18" i="15"/>
  <c r="O19" i="15"/>
  <c r="O20" i="15"/>
  <c r="O21" i="15"/>
  <c r="O22" i="15"/>
  <c r="O23" i="15"/>
  <c r="O17" i="15"/>
  <c r="N18" i="15"/>
  <c r="N19" i="15"/>
  <c r="N20" i="15"/>
  <c r="N21" i="15"/>
  <c r="N22" i="15"/>
  <c r="N23" i="15"/>
  <c r="N17" i="15"/>
  <c r="K18" i="15"/>
  <c r="K19" i="15"/>
  <c r="K20" i="15"/>
  <c r="K21" i="15"/>
  <c r="K22" i="15"/>
  <c r="K23" i="15"/>
  <c r="K17" i="15"/>
  <c r="J18" i="15"/>
  <c r="J19" i="15"/>
  <c r="J20" i="15"/>
  <c r="J21" i="15"/>
  <c r="J22" i="15"/>
  <c r="J23" i="15"/>
  <c r="J17" i="15"/>
  <c r="H18" i="15"/>
  <c r="H19" i="15"/>
  <c r="H20" i="15"/>
  <c r="H21" i="15"/>
  <c r="H22" i="15"/>
  <c r="H23" i="15"/>
  <c r="H17" i="15"/>
  <c r="G18" i="15"/>
  <c r="G19" i="15"/>
  <c r="G20" i="15"/>
  <c r="G21" i="15"/>
  <c r="G22" i="15"/>
  <c r="G23" i="15"/>
  <c r="G17" i="15"/>
  <c r="E18" i="15"/>
  <c r="E19" i="15"/>
  <c r="E20" i="15"/>
  <c r="E21" i="15"/>
  <c r="E22" i="15"/>
  <c r="E23" i="15"/>
  <c r="E17" i="15"/>
  <c r="O7" i="15"/>
  <c r="O8" i="15"/>
  <c r="O9" i="15"/>
  <c r="O11" i="15"/>
  <c r="O12" i="15"/>
  <c r="O13" i="15"/>
  <c r="O14" i="15"/>
  <c r="O6" i="15"/>
  <c r="N7" i="15"/>
  <c r="N8" i="15"/>
  <c r="N9" i="15"/>
  <c r="N11" i="15"/>
  <c r="N12" i="15"/>
  <c r="N13" i="15"/>
  <c r="N14" i="15"/>
  <c r="K7" i="15"/>
  <c r="K8" i="15"/>
  <c r="K9" i="15"/>
  <c r="K11" i="15"/>
  <c r="K12" i="15"/>
  <c r="K13" i="15"/>
  <c r="K14" i="15"/>
  <c r="K6" i="15"/>
  <c r="J7" i="15"/>
  <c r="J8" i="15"/>
  <c r="J9" i="15"/>
  <c r="J11" i="15"/>
  <c r="J12" i="15"/>
  <c r="J13" i="15"/>
  <c r="J14" i="15"/>
  <c r="J6" i="15"/>
  <c r="H7" i="15"/>
  <c r="H8" i="15"/>
  <c r="H9" i="15"/>
  <c r="H11" i="15"/>
  <c r="H12" i="15"/>
  <c r="H13" i="15"/>
  <c r="H14" i="15"/>
  <c r="H6" i="15"/>
  <c r="G7" i="15"/>
  <c r="G8" i="15"/>
  <c r="G9" i="15"/>
  <c r="G11" i="15"/>
  <c r="G12" i="15"/>
  <c r="G13" i="15"/>
  <c r="G14" i="15"/>
  <c r="G6" i="15"/>
  <c r="E7" i="15"/>
  <c r="E8" i="15"/>
  <c r="E9" i="15"/>
  <c r="E11" i="15"/>
  <c r="E12" i="15"/>
  <c r="E13" i="15"/>
  <c r="E14" i="15"/>
  <c r="E6" i="15"/>
  <c r="N7" i="13"/>
  <c r="N8" i="13"/>
  <c r="N9" i="13"/>
  <c r="N10" i="13"/>
  <c r="N11" i="13"/>
  <c r="N12" i="13"/>
  <c r="N13" i="13"/>
  <c r="N14" i="13"/>
  <c r="N15" i="13"/>
  <c r="N16" i="13"/>
  <c r="N17" i="13"/>
  <c r="J7" i="13"/>
  <c r="J8" i="13"/>
  <c r="J9" i="13"/>
  <c r="J10" i="13"/>
  <c r="J11" i="13"/>
  <c r="J12" i="13"/>
  <c r="J13" i="13"/>
  <c r="J14" i="13"/>
  <c r="J15" i="13"/>
  <c r="J16" i="13"/>
  <c r="J17" i="13"/>
  <c r="J6" i="13"/>
  <c r="G7" i="13"/>
  <c r="G8" i="13"/>
  <c r="G9" i="13"/>
  <c r="G10" i="13"/>
  <c r="G11" i="13"/>
  <c r="G12" i="13"/>
  <c r="G13" i="13"/>
  <c r="G14" i="13"/>
  <c r="G15" i="13"/>
  <c r="G16" i="13"/>
  <c r="G17" i="13"/>
  <c r="P7" i="6"/>
  <c r="P8" i="6"/>
  <c r="P9" i="6"/>
  <c r="P11" i="6"/>
  <c r="P12" i="6"/>
  <c r="P14" i="6"/>
  <c r="P6" i="6"/>
  <c r="R19" i="6"/>
  <c r="R20" i="6"/>
  <c r="R21" i="6"/>
  <c r="R22" i="6"/>
  <c r="R23" i="6"/>
  <c r="R17" i="6"/>
  <c r="P18" i="6"/>
  <c r="P19" i="6"/>
  <c r="P20" i="6"/>
  <c r="P21" i="6"/>
  <c r="P22" i="6"/>
  <c r="P23" i="6"/>
  <c r="P17" i="6"/>
  <c r="N18" i="6"/>
  <c r="N19" i="6"/>
  <c r="N20" i="6"/>
  <c r="N21" i="6"/>
  <c r="N23" i="6"/>
  <c r="N7" i="6"/>
  <c r="N8" i="6"/>
  <c r="N9" i="6"/>
  <c r="N11" i="6"/>
  <c r="N13" i="6"/>
  <c r="N14" i="6"/>
  <c r="N6" i="6"/>
  <c r="L18" i="6"/>
  <c r="L19" i="6"/>
  <c r="L20" i="6"/>
  <c r="L21" i="6"/>
  <c r="L22" i="6"/>
  <c r="L23" i="6"/>
  <c r="L17" i="6"/>
  <c r="L7" i="6"/>
  <c r="L8" i="6"/>
  <c r="L9" i="6"/>
  <c r="L11" i="6"/>
  <c r="L12" i="6"/>
  <c r="L13" i="6"/>
  <c r="L14" i="6"/>
  <c r="L6" i="6"/>
  <c r="J18" i="6"/>
  <c r="J19" i="6"/>
  <c r="J20" i="6"/>
  <c r="J21" i="6"/>
  <c r="J22" i="6"/>
  <c r="J23" i="6"/>
  <c r="J17" i="6"/>
  <c r="J7" i="6"/>
  <c r="J8" i="6"/>
  <c r="J9" i="6"/>
  <c r="J11" i="6"/>
  <c r="J12" i="6"/>
  <c r="J13" i="6"/>
  <c r="J14" i="6"/>
  <c r="J6" i="6"/>
  <c r="E7" i="6"/>
  <c r="E8" i="6"/>
  <c r="E9" i="6"/>
  <c r="E11" i="6"/>
  <c r="E12" i="6"/>
  <c r="E13" i="6"/>
  <c r="E14" i="6"/>
  <c r="R6" i="3"/>
  <c r="P7" i="3"/>
  <c r="P8" i="3"/>
  <c r="P9" i="3"/>
  <c r="P10" i="3"/>
  <c r="P11" i="3"/>
  <c r="P12" i="3"/>
  <c r="P13" i="3"/>
  <c r="P14" i="3"/>
  <c r="P15" i="3"/>
  <c r="P16" i="3"/>
  <c r="P17" i="3"/>
  <c r="P6" i="3"/>
  <c r="N7" i="3"/>
  <c r="N8" i="3"/>
  <c r="N9" i="3"/>
  <c r="N10" i="3"/>
  <c r="N11" i="3"/>
  <c r="N12" i="3"/>
  <c r="N13" i="3"/>
  <c r="N14" i="3"/>
  <c r="N15" i="3"/>
  <c r="N16" i="3"/>
  <c r="N17" i="3"/>
  <c r="N6" i="3"/>
  <c r="L7" i="3"/>
  <c r="L8" i="3"/>
  <c r="L9" i="3"/>
  <c r="L10" i="3"/>
  <c r="L11" i="3"/>
  <c r="L12" i="3"/>
  <c r="L13" i="3"/>
  <c r="L14" i="3"/>
  <c r="L15" i="3"/>
  <c r="L16" i="3"/>
  <c r="L17" i="3"/>
  <c r="L6" i="3"/>
  <c r="J7" i="3"/>
  <c r="J8" i="3"/>
  <c r="J9" i="3"/>
  <c r="J10" i="3"/>
  <c r="J11" i="3"/>
  <c r="J12" i="3"/>
  <c r="J13" i="3"/>
  <c r="J14" i="3"/>
  <c r="J15" i="3"/>
  <c r="J16" i="3"/>
  <c r="J17" i="3"/>
  <c r="J6" i="3"/>
  <c r="E10" i="3"/>
  <c r="E11" i="3"/>
  <c r="E12" i="3"/>
  <c r="E13" i="3"/>
  <c r="E14" i="3"/>
  <c r="E15" i="3"/>
  <c r="E16" i="3"/>
  <c r="E17" i="3"/>
  <c r="E9" i="3"/>
  <c r="E8" i="3"/>
  <c r="E7" i="3"/>
  <c r="E6" i="3"/>
  <c r="E18" i="7"/>
  <c r="E12" i="7"/>
  <c r="E19" i="7"/>
  <c r="E17" i="7"/>
  <c r="E10" i="7"/>
  <c r="E11" i="7"/>
  <c r="N23" i="5"/>
  <c r="N22" i="5"/>
  <c r="N21" i="5"/>
  <c r="N20" i="5"/>
  <c r="N10" i="5"/>
  <c r="N18" i="5"/>
  <c r="N17" i="5"/>
  <c r="N14" i="5"/>
  <c r="N13" i="5"/>
  <c r="N12" i="5"/>
  <c r="N9" i="5"/>
  <c r="N8" i="5"/>
  <c r="N6" i="5"/>
  <c r="L23" i="5"/>
  <c r="L22" i="5"/>
  <c r="L21" i="5"/>
  <c r="L20" i="5"/>
  <c r="L18" i="5"/>
  <c r="E23" i="5"/>
  <c r="E22" i="5"/>
  <c r="E21" i="5"/>
  <c r="E20" i="5"/>
  <c r="E18" i="5"/>
  <c r="E17" i="5"/>
  <c r="R16" i="2"/>
  <c r="R14" i="2"/>
  <c r="R13" i="2"/>
  <c r="R12" i="2"/>
  <c r="R8" i="2"/>
  <c r="R7" i="2"/>
  <c r="F34" i="19"/>
  <c r="N34" i="19"/>
  <c r="M34" i="19"/>
  <c r="L34" i="19"/>
  <c r="I34" i="19"/>
  <c r="H34" i="19"/>
  <c r="E34" i="19"/>
  <c r="C34" i="19"/>
  <c r="Q96" i="18"/>
  <c r="M96" i="18"/>
  <c r="L96" i="18"/>
  <c r="K96" i="18"/>
  <c r="I96" i="18"/>
  <c r="G96" i="18"/>
  <c r="E96" i="18"/>
  <c r="D96" i="18"/>
  <c r="C96" i="18"/>
  <c r="S33" i="18"/>
  <c r="P33" i="18"/>
  <c r="O33" i="18"/>
  <c r="N33" i="18"/>
  <c r="M33" i="18"/>
  <c r="L33" i="18"/>
  <c r="K33" i="18"/>
  <c r="I33" i="18"/>
  <c r="G33" i="18"/>
  <c r="E33" i="18"/>
  <c r="D33" i="18"/>
  <c r="C33" i="18"/>
  <c r="I24" i="16"/>
  <c r="R19" i="2"/>
  <c r="H24" i="16"/>
  <c r="F24" i="16"/>
  <c r="E24" i="16"/>
  <c r="D24" i="16"/>
  <c r="C24" i="16"/>
  <c r="L24" i="15"/>
  <c r="I24" i="15"/>
  <c r="F24" i="15"/>
  <c r="D24" i="15"/>
  <c r="C24" i="15"/>
  <c r="L15" i="15"/>
  <c r="I15" i="15"/>
  <c r="F15" i="15"/>
  <c r="D15" i="15"/>
  <c r="C15" i="15"/>
  <c r="D25" i="15"/>
  <c r="M24" i="15"/>
  <c r="M15" i="15"/>
  <c r="C25" i="15"/>
  <c r="C28" i="15"/>
  <c r="I25" i="15"/>
  <c r="O15" i="15"/>
  <c r="J15" i="15"/>
  <c r="H24" i="15"/>
  <c r="O24" i="15"/>
  <c r="H15" i="15"/>
  <c r="K15" i="15"/>
  <c r="J24" i="15"/>
  <c r="K24" i="15"/>
  <c r="E24" i="15"/>
  <c r="L25" i="15"/>
  <c r="N24" i="15"/>
  <c r="E15" i="15"/>
  <c r="G15" i="15"/>
  <c r="F25" i="15"/>
  <c r="N15" i="15"/>
  <c r="G24" i="15"/>
  <c r="I28" i="15"/>
  <c r="K28" i="15"/>
  <c r="M25" i="15"/>
  <c r="K25" i="15"/>
  <c r="E25" i="15"/>
  <c r="D28" i="15"/>
  <c r="E28" i="15"/>
  <c r="H25" i="15"/>
  <c r="G25" i="15"/>
  <c r="F28" i="15"/>
  <c r="L28" i="15"/>
  <c r="O25" i="15"/>
  <c r="N25" i="15"/>
  <c r="J25" i="15"/>
  <c r="M28" i="15"/>
  <c r="J28" i="15"/>
  <c r="O28" i="15"/>
  <c r="N28" i="15"/>
  <c r="H28" i="15"/>
  <c r="G28" i="15"/>
  <c r="L18" i="13"/>
  <c r="I18" i="13"/>
  <c r="F18" i="13"/>
  <c r="D18" i="13"/>
  <c r="M18" i="13"/>
  <c r="G18" i="13"/>
  <c r="I21" i="13"/>
  <c r="J18" i="13"/>
  <c r="L21" i="13"/>
  <c r="F21" i="13"/>
  <c r="D21" i="13"/>
  <c r="N18" i="13"/>
  <c r="M21" i="13"/>
  <c r="N21" i="13"/>
  <c r="J21" i="13"/>
  <c r="G21" i="13"/>
  <c r="N18" i="2"/>
  <c r="M18" i="2"/>
  <c r="Q24" i="6"/>
  <c r="O24" i="6"/>
  <c r="M24" i="6"/>
  <c r="K24" i="6"/>
  <c r="H24" i="6"/>
  <c r="G24" i="6"/>
  <c r="F24" i="6"/>
  <c r="I24" i="6"/>
  <c r="Q15" i="6"/>
  <c r="O15" i="6"/>
  <c r="M15" i="6"/>
  <c r="K15" i="6"/>
  <c r="I15" i="6"/>
  <c r="H15" i="6"/>
  <c r="F15" i="6"/>
  <c r="G15" i="6"/>
  <c r="M24" i="5"/>
  <c r="K24" i="5"/>
  <c r="J24" i="5"/>
  <c r="H24" i="5"/>
  <c r="I24" i="5"/>
  <c r="G24" i="5"/>
  <c r="F24" i="5"/>
  <c r="M15" i="5"/>
  <c r="K15" i="5"/>
  <c r="J15" i="5"/>
  <c r="I15" i="5"/>
  <c r="H15" i="5"/>
  <c r="G15" i="5"/>
  <c r="F15" i="5"/>
  <c r="G25" i="5"/>
  <c r="G28" i="5"/>
  <c r="Q25" i="6"/>
  <c r="Q28" i="6"/>
  <c r="M25" i="6"/>
  <c r="M28" i="6"/>
  <c r="K25" i="6"/>
  <c r="K28" i="6"/>
  <c r="G25" i="6"/>
  <c r="G28" i="6"/>
  <c r="I25" i="5"/>
  <c r="H25" i="6"/>
  <c r="H28" i="6"/>
  <c r="F25" i="6"/>
  <c r="O25" i="6"/>
  <c r="O28" i="6"/>
  <c r="D15" i="6"/>
  <c r="I25" i="6"/>
  <c r="D24" i="6"/>
  <c r="K25" i="5"/>
  <c r="J25" i="5"/>
  <c r="H25" i="5"/>
  <c r="M25" i="5"/>
  <c r="D15" i="5"/>
  <c r="D25" i="5"/>
  <c r="F25" i="5"/>
  <c r="D25" i="6"/>
  <c r="D28" i="6"/>
  <c r="F28" i="6"/>
  <c r="H28" i="5"/>
  <c r="J28" i="5"/>
  <c r="I28" i="5"/>
  <c r="M28" i="5"/>
  <c r="K28" i="5"/>
  <c r="N24" i="5"/>
  <c r="C15" i="6"/>
  <c r="C24" i="6"/>
  <c r="I28" i="6"/>
  <c r="D28" i="5"/>
  <c r="C15" i="5"/>
  <c r="C25" i="5"/>
  <c r="F28" i="5"/>
  <c r="E24" i="5"/>
  <c r="L24" i="5"/>
  <c r="L24" i="6"/>
  <c r="P24" i="6"/>
  <c r="R24" i="6"/>
  <c r="J24" i="6"/>
  <c r="N15" i="6"/>
  <c r="C25" i="6"/>
  <c r="P25" i="6"/>
  <c r="R15" i="6"/>
  <c r="J15" i="6"/>
  <c r="L15" i="6"/>
  <c r="P15" i="6"/>
  <c r="E15" i="6"/>
  <c r="E24" i="6"/>
  <c r="N15" i="5"/>
  <c r="L15" i="5"/>
  <c r="E15" i="5"/>
  <c r="C28" i="6"/>
  <c r="L28" i="6"/>
  <c r="N25" i="6"/>
  <c r="L25" i="6"/>
  <c r="R25" i="6"/>
  <c r="J25" i="6"/>
  <c r="E25" i="6"/>
  <c r="C28" i="5"/>
  <c r="L25" i="5"/>
  <c r="N25" i="5"/>
  <c r="E25" i="5"/>
  <c r="R28" i="6"/>
  <c r="N28" i="6"/>
  <c r="P28" i="6"/>
  <c r="E28" i="6"/>
  <c r="J28" i="6"/>
  <c r="L28" i="5"/>
  <c r="N28" i="5"/>
  <c r="E28" i="5"/>
  <c r="Q18" i="2"/>
  <c r="P18" i="2"/>
  <c r="O18" i="2"/>
  <c r="N21" i="2"/>
  <c r="M21" i="2"/>
  <c r="G21" i="2"/>
  <c r="J21" i="2"/>
  <c r="I21" i="2"/>
  <c r="H21" i="2"/>
  <c r="O21" i="2"/>
  <c r="P21" i="2"/>
  <c r="Q21" i="2"/>
  <c r="K18" i="2"/>
  <c r="K21" i="2"/>
  <c r="D18" i="2"/>
  <c r="D21" i="2"/>
  <c r="F21" i="2"/>
  <c r="J18" i="3"/>
  <c r="C21" i="2"/>
  <c r="E21" i="2"/>
  <c r="R18" i="3"/>
  <c r="E21" i="3"/>
  <c r="N18" i="3"/>
  <c r="P18" i="3"/>
  <c r="L18" i="3"/>
  <c r="E18" i="3"/>
  <c r="L18" i="2"/>
  <c r="E18" i="2"/>
  <c r="L21" i="3"/>
  <c r="R21" i="3"/>
  <c r="J21" i="3"/>
  <c r="P21" i="3"/>
  <c r="N21" i="3"/>
  <c r="R21" i="2"/>
  <c r="L21" i="2"/>
  <c r="E24" i="9"/>
  <c r="E11" i="9"/>
  <c r="E21" i="9"/>
  <c r="C8" i="9"/>
  <c r="E20" i="9"/>
  <c r="E14" i="9"/>
  <c r="C7" i="9"/>
  <c r="E12" i="9"/>
  <c r="E19" i="9"/>
  <c r="E18" i="9"/>
  <c r="E13" i="9"/>
  <c r="E15" i="9"/>
  <c r="H15" i="13"/>
  <c r="O15" i="13"/>
  <c r="K15" i="13"/>
  <c r="E15" i="13"/>
  <c r="O16" i="13"/>
  <c r="H16" i="13"/>
  <c r="K16" i="13"/>
  <c r="E16" i="13"/>
  <c r="H17" i="13"/>
  <c r="E17" i="13"/>
  <c r="K17" i="13"/>
  <c r="O17" i="13"/>
  <c r="E14" i="13"/>
  <c r="O14" i="13"/>
  <c r="K14" i="13"/>
  <c r="H14" i="13"/>
  <c r="C18" i="13"/>
  <c r="K18" i="13"/>
  <c r="E12" i="13"/>
  <c r="O12" i="13"/>
  <c r="K12" i="13"/>
  <c r="H12" i="13"/>
  <c r="O13" i="13"/>
  <c r="E13" i="13"/>
  <c r="K13" i="13"/>
  <c r="H13" i="13"/>
  <c r="E11" i="13"/>
  <c r="O11" i="13"/>
  <c r="K11" i="13"/>
  <c r="H11" i="13"/>
  <c r="H6" i="13"/>
  <c r="E6" i="13"/>
  <c r="K6" i="13"/>
  <c r="O6" i="13"/>
  <c r="H9" i="13"/>
  <c r="O9" i="13"/>
  <c r="K9" i="13"/>
  <c r="E9" i="13"/>
  <c r="H10" i="13"/>
  <c r="O10" i="13"/>
  <c r="K10" i="13"/>
  <c r="E10" i="13"/>
  <c r="E7" i="13"/>
  <c r="O7" i="13"/>
  <c r="K7" i="13"/>
  <c r="H7" i="13"/>
  <c r="H8" i="13"/>
  <c r="E8" i="13"/>
  <c r="K8" i="13"/>
  <c r="O8" i="13"/>
  <c r="E18" i="13"/>
  <c r="C21" i="13"/>
  <c r="H18" i="13"/>
  <c r="O18" i="13"/>
  <c r="O21" i="13"/>
  <c r="K21" i="13"/>
  <c r="H21" i="13"/>
  <c r="E21" i="13"/>
  <c r="P34" i="19" l="1"/>
  <c r="O3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Baltina</author>
    <author>Guna Plakane</author>
    <author>Inga Liepiņa</author>
  </authors>
  <commentList>
    <comment ref="P6" authorId="0" shapeId="0" xr:uid="{EB062F29-3E15-4CF3-8335-52EBD979B823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276 980 EUR</t>
        </r>
      </text>
    </comment>
    <comment ref="P7" authorId="1" shapeId="0" xr:uid="{00000000-0006-0000-0400-000003000000}">
      <text>
        <r>
          <rPr>
            <b/>
            <sz val="9"/>
            <color rgb="FF000000"/>
            <rFont val="Tahoma"/>
            <family val="2"/>
          </rPr>
          <t>Inga Liepiņa:</t>
        </r>
        <r>
          <rPr>
            <sz val="9"/>
            <color rgb="FF000000"/>
            <rFont val="Tahoma"/>
            <family val="2"/>
          </rPr>
          <t xml:space="preserve">
Tajā skaitā ieņēmumi no līgumdarbiem ar LR juridiskajām personām 2 965 700 EUR</t>
        </r>
      </text>
    </comment>
    <comment ref="P8" authorId="0" shapeId="0" xr:uid="{0D2BEE8B-4E29-49C8-8E41-2AE632A20381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732 384 EUR</t>
        </r>
      </text>
    </comment>
    <comment ref="P9" authorId="0" shapeId="0" xr:uid="{1CADDE33-57EB-4C23-86D7-5A37E9A6DC8F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Ieņēmumi no līgumdarbiem ar LR juridiskajām personām 265 242 EUR</t>
        </r>
      </text>
    </comment>
    <comment ref="P10" authorId="0" shapeId="0" xr:uid="{6A4D71BB-F305-44EC-B226-C4C70FB40677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Ieņēmumi no līgumdarbiem ar LR juridiskajām personām 671 596 EUR</t>
        </r>
      </text>
    </comment>
    <comment ref="P11" authorId="0" shapeId="0" xr:uid="{F9FF558A-6FB5-49D9-A9F3-5AA70EE22721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Ieņēmumi no līgumdarbiem  1 032 767 EUR</t>
        </r>
      </text>
    </comment>
    <comment ref="P14" authorId="2" shapeId="0" xr:uid="{C3215CC6-1DD3-4BA5-9813-2EB711AB83CB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Ieņēmumi no līgumdarbiem ar LR juridiskajām personām 6 694 EUR</t>
        </r>
      </text>
    </comment>
    <comment ref="P15" authorId="2" shapeId="0" xr:uid="{70E93AA0-58D6-42A1-8EB0-F989690BD5C1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ieņēmumi no līgumdarbiem ar LR juridiskajām personām 12 253 EUR</t>
        </r>
      </text>
    </comment>
    <comment ref="P16" authorId="0" shapeId="0" xr:uid="{C7BB13BD-9C9A-4256-AE4E-38D1230DE5E0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Ieņēmumi no līgumdarbiem ar LR juridiskajām personām 11 603 EUR</t>
        </r>
      </text>
    </comment>
    <comment ref="P17" authorId="0" shapeId="0" xr:uid="{A0B9E1FD-2BA3-426B-AD66-14E4D3008EBA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Ieņēmumi no līgumdarbiem ar LR juridiskajām personām 75 141 EUR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Baltina</author>
  </authors>
  <commentList>
    <comment ref="Q6" authorId="0" shapeId="0" xr:uid="{632884BD-F108-4EC8-9ACB-DD1FD168AB0F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3 209437 EUR</t>
        </r>
      </text>
    </comment>
    <comment ref="Q7" authorId="0" shapeId="0" xr:uid="{1B28F76A-4ED2-436E-B35F-FA9E50F900D4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918 625 EUR</t>
        </r>
      </text>
    </comment>
    <comment ref="Q8" authorId="0" shapeId="0" xr:uid="{FCFEF997-C40A-49A3-8180-882181E7FBB1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1 364843 EUR</t>
        </r>
      </text>
    </comment>
    <comment ref="Q10" authorId="0" shapeId="0" xr:uid="{A8CFA7CB-26E7-4BA7-A206-6FD5DFDFDFAC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315 059 EUR</t>
        </r>
      </text>
    </comment>
    <comment ref="Q15" authorId="0" shapeId="0" xr:uid="{A78798B6-8627-4E24-A557-8DBB73CEA563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73 999 EUR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Evija Baltina</author>
  </authors>
  <commentList>
    <comment ref="Q26" authorId="0" shapeId="0" xr:uid="{684CB443-8DBC-418D-8D65-0E5DD8620D94}">
      <text>
        <r>
          <rPr>
            <b/>
            <sz val="9"/>
            <color indexed="81"/>
            <rFont val="Tahoma"/>
            <family val="2"/>
            <charset val="186"/>
          </rPr>
          <t>Inga Liepiņa:</t>
        </r>
        <r>
          <rPr>
            <sz val="9"/>
            <color indexed="81"/>
            <rFont val="Tahoma"/>
            <family val="2"/>
            <charset val="186"/>
          </rPr>
          <t xml:space="preserve">
Tajā skaitā subsīdijas un dotācijas 431 859 EUR</t>
        </r>
      </text>
    </comment>
  </commentList>
</comments>
</file>

<file path=xl/sharedStrings.xml><?xml version="1.0" encoding="utf-8"?>
<sst xmlns="http://schemas.openxmlformats.org/spreadsheetml/2006/main" count="774" uniqueCount="280">
  <si>
    <t>Nr.p.k.</t>
  </si>
  <si>
    <t>Augstskola</t>
  </si>
  <si>
    <t>CITI IEŅĒMUMI</t>
  </si>
  <si>
    <t>Studiju maksa</t>
  </si>
  <si>
    <t>Starptaut. finans. studijām</t>
  </si>
  <si>
    <t>euro</t>
  </si>
  <si>
    <t>% no kopējiem izdevumiem</t>
  </si>
  <si>
    <t>Kopā</t>
  </si>
  <si>
    <t>t.sk. ES struktūrfondu līdzfinans.stud.</t>
  </si>
  <si>
    <t>t.sk. ES struktūrfondu līdzfinans.zin.</t>
  </si>
  <si>
    <t>LU</t>
  </si>
  <si>
    <t>RTU</t>
  </si>
  <si>
    <t>DU</t>
  </si>
  <si>
    <t>RSU</t>
  </si>
  <si>
    <t>LiepU</t>
  </si>
  <si>
    <t>LKA</t>
  </si>
  <si>
    <t>LMA</t>
  </si>
  <si>
    <t>JVLMA</t>
  </si>
  <si>
    <t>LSPA</t>
  </si>
  <si>
    <t>LJA</t>
  </si>
  <si>
    <t>RTA</t>
  </si>
  <si>
    <t>VeA</t>
  </si>
  <si>
    <t>ViA</t>
  </si>
  <si>
    <t>BA</t>
  </si>
  <si>
    <t>KOPĀ valsts augstskolās</t>
  </si>
  <si>
    <t>Augstskolās kopā</t>
  </si>
  <si>
    <t>% no kopējiem ieņēmumiem</t>
  </si>
  <si>
    <t>IZDEVUMI KOPĀ</t>
  </si>
  <si>
    <t>Darba samaksa</t>
  </si>
  <si>
    <t>Sociālās apdrošināšanas iemaksas</t>
  </si>
  <si>
    <t>Preces un pakalpojumi</t>
  </si>
  <si>
    <t>Pamatkapitāla veidošana</t>
  </si>
  <si>
    <t>Stipendijas, transporta kompensācijas</t>
  </si>
  <si>
    <t>Citi izdevumi</t>
  </si>
  <si>
    <t>akad. pers.</t>
  </si>
  <si>
    <t>vispār. pers.</t>
  </si>
  <si>
    <t>I Valsts augstskolas</t>
  </si>
  <si>
    <t>Citi ieņēmumi studijām</t>
  </si>
  <si>
    <t>Koledža</t>
  </si>
  <si>
    <t>LU RMK</t>
  </si>
  <si>
    <t>LU R1MK</t>
  </si>
  <si>
    <t>RTU OTK</t>
  </si>
  <si>
    <t>RSU SKMK</t>
  </si>
  <si>
    <t>LKA LKK</t>
  </si>
  <si>
    <t>DU DMK</t>
  </si>
  <si>
    <t>KOPĀ augstskolu aģentūrās</t>
  </si>
  <si>
    <t>III Valsts koledžas</t>
  </si>
  <si>
    <t>RCK</t>
  </si>
  <si>
    <t>RTK</t>
  </si>
  <si>
    <t>UCAK</t>
  </si>
  <si>
    <t>JAK</t>
  </si>
  <si>
    <t>SIVA</t>
  </si>
  <si>
    <t>VRK</t>
  </si>
  <si>
    <t>VPK</t>
  </si>
  <si>
    <t>KOPĀ valsts koledžās</t>
  </si>
  <si>
    <t>Koledžās KOPĀ</t>
  </si>
  <si>
    <t>KOPĀ augstskolu aģentūrās un valsts koledžās</t>
  </si>
  <si>
    <t>Koledžās kopā</t>
  </si>
  <si>
    <t>Augstskolu ieņēmumi kopā</t>
  </si>
  <si>
    <t>Tajā skaitā:</t>
  </si>
  <si>
    <t>Valsts augstskolās</t>
  </si>
  <si>
    <t>KOPĀ</t>
  </si>
  <si>
    <t>Ieņēmumi no studiju maksas</t>
  </si>
  <si>
    <t>Starptautiskais finansējums studijām</t>
  </si>
  <si>
    <t>Koledžu ieņēmumi kopā</t>
  </si>
  <si>
    <t>Augstākās izglītības iestāžu ieņēmumi kopā</t>
  </si>
  <si>
    <t>Valsts augstskolās, koledžās</t>
  </si>
  <si>
    <t>Koledžas</t>
  </si>
  <si>
    <t>% no izdevumiem darba samaksai</t>
  </si>
  <si>
    <t>Augstskola / koledža</t>
  </si>
  <si>
    <t>2015. gads</t>
  </si>
  <si>
    <t>2016. gads</t>
  </si>
  <si>
    <t>2017. gads</t>
  </si>
  <si>
    <t>2018. gads</t>
  </si>
  <si>
    <t>LU*</t>
  </si>
  <si>
    <t>RPIVA</t>
  </si>
  <si>
    <t>*Iekļaujot augstskolu aģentūras</t>
  </si>
  <si>
    <t>2020. gads</t>
  </si>
  <si>
    <t>2019. gads</t>
  </si>
  <si>
    <t xml:space="preserve">Studiju programmas </t>
  </si>
  <si>
    <t>Augstskolas</t>
  </si>
  <si>
    <t xml:space="preserve">VeA </t>
  </si>
  <si>
    <t>Doktora studijas</t>
  </si>
  <si>
    <t>Augstskolās KOPĀ</t>
  </si>
  <si>
    <t>Augstskolās un koledžās KOPĀ</t>
  </si>
  <si>
    <t>Nr.p.k</t>
  </si>
  <si>
    <t>Izglītības tematiskā grupa</t>
  </si>
  <si>
    <t>Mākslas</t>
  </si>
  <si>
    <t>Informācijas un komunikācijas zinātnes</t>
  </si>
  <si>
    <t>Tiesību zinātne</t>
  </si>
  <si>
    <t>Dzīvās dabas zinātnes</t>
  </si>
  <si>
    <t>Ražošana un pārstrāde</t>
  </si>
  <si>
    <t>Arhitektūra un būvniecība</t>
  </si>
  <si>
    <t>Veselības aprūpe</t>
  </si>
  <si>
    <t>Sociālā labklājība</t>
  </si>
  <si>
    <t>Transporta pakalpojumi</t>
  </si>
  <si>
    <t>Vides aizsardzība</t>
  </si>
  <si>
    <t>2021. gads</t>
  </si>
  <si>
    <t>Citi ieņēmumi zinātnei</t>
  </si>
  <si>
    <t>Starptaut. finans. zinātnei</t>
  </si>
  <si>
    <t>Starptautiskais finansējums zinātnei</t>
  </si>
  <si>
    <t>LU PSMK</t>
  </si>
  <si>
    <t>2.3.</t>
  </si>
  <si>
    <t>2.2.</t>
  </si>
  <si>
    <t>2.1.</t>
  </si>
  <si>
    <t>1.5.</t>
  </si>
  <si>
    <t>1.4.</t>
  </si>
  <si>
    <t>1.3.</t>
  </si>
  <si>
    <t>1.2.</t>
  </si>
  <si>
    <t>1.1.</t>
  </si>
  <si>
    <t>Kopsavilkums</t>
  </si>
  <si>
    <t>SATURS</t>
  </si>
  <si>
    <t xml:space="preserve"> </t>
  </si>
  <si>
    <t>LBTU</t>
  </si>
  <si>
    <t>LBTU MK</t>
  </si>
  <si>
    <t>RTU LJK</t>
  </si>
  <si>
    <t>2022. gads</t>
  </si>
  <si>
    <t>no tiem admin. pers.</t>
  </si>
  <si>
    <t>no tiem administratīvajam personālam</t>
  </si>
  <si>
    <t>% no izdevumiem darba samaksai vispārējam personālam</t>
  </si>
  <si>
    <t>Izglītības tematiskā joma/ Koledža</t>
  </si>
  <si>
    <t>Citi ieņēmumi</t>
  </si>
  <si>
    <t>II Valsts augstskolu aģentūras</t>
  </si>
  <si>
    <t>KOPĀ juridisko un fizisko personu dibinātajās koledžās*</t>
  </si>
  <si>
    <t>Augstskolu izdevumi kopā</t>
  </si>
  <si>
    <t>Izdevumi augstskolās</t>
  </si>
  <si>
    <t>Izdevumi augstskolās KOPĀ</t>
  </si>
  <si>
    <t>Citi izdevumi augstskolās</t>
  </si>
  <si>
    <t>Koledžu izdevumi kopā</t>
  </si>
  <si>
    <t>Juridisko vai fizisko personu dibinātajās augstskolās, koledžās</t>
  </si>
  <si>
    <t>Juridisko un fizisko personu dibinātajās augstskolās, koledžās</t>
  </si>
  <si>
    <t>Valsts budžeta dotācijas (ieskaitot ES struktūrfondu līdzfinansējumu)</t>
  </si>
  <si>
    <t>Ieņēmumi studijām augstākās izglītības iestādēs</t>
  </si>
  <si>
    <t>Ieņēmumi zinātnei augstākās izglītības iestādēs</t>
  </si>
  <si>
    <t>Ieņēmumi studijām augstskolās</t>
  </si>
  <si>
    <t>Ieņēmumi zinātnei augstskolās</t>
  </si>
  <si>
    <t>Citi Ieņēmumi augstskolās</t>
  </si>
  <si>
    <t>Ieņēmumi studijām augstākās izglītības iestādēs KOPĀ</t>
  </si>
  <si>
    <t>Ieņēmumi zinātnei augstākās izglītības iestādēs KOPĀ</t>
  </si>
  <si>
    <t>Ieņēmumi studijām augstskolās KOPĀ</t>
  </si>
  <si>
    <t>Ieņēmumi zinātnei augstskolās KOPĀ</t>
  </si>
  <si>
    <t>Valsts augstskolu aģentūrās un valsts koledžās</t>
  </si>
  <si>
    <t>Ieņēmumi studijām koledžās</t>
  </si>
  <si>
    <t>Ieņēmumi zinātnei koledžās</t>
  </si>
  <si>
    <t>Ieņēmumi studijām koledžās KOPĀ</t>
  </si>
  <si>
    <t>Ieņēmumi zinātnei koledžās KOPĀ</t>
  </si>
  <si>
    <t>Citi ieņēmumi koledžās</t>
  </si>
  <si>
    <t>IEŅĒMUMI KOPĀ</t>
  </si>
  <si>
    <t>IEŅĒMUMI STUDIJĀM</t>
  </si>
  <si>
    <t>IEŅĒMUMI ZINĀTNEI</t>
  </si>
  <si>
    <t>Valsts budžeta dotācijas</t>
  </si>
  <si>
    <t>Ieņēmumi studijām KOPĀ</t>
  </si>
  <si>
    <t>Ieņēmumi zinātnei KOPĀ</t>
  </si>
  <si>
    <t>KOPĀ valsts augstskolu aģentūrās</t>
  </si>
  <si>
    <t xml:space="preserve">KOPĀ valsts augstskolu aģentūrās un valsts koledžās </t>
  </si>
  <si>
    <t>Nr. p. k.</t>
  </si>
  <si>
    <t>Juridisko vai fizisko personu dibinātajās augstskolās</t>
  </si>
  <si>
    <t>Juridisko vai fizisko personu dibinātajās koledžās*</t>
  </si>
  <si>
    <t>KOPĀ juridisko vai fizisko personu dibinātajās augstskolās*</t>
  </si>
  <si>
    <t>*Pārskatā nav iekļauta informācija par juridisko vai fizisko personu dibināto koledžu Rīgas Menedžmenta koledžu.</t>
  </si>
  <si>
    <t>KOPĀ juridisko vai fizisko personu dibinātajās koledžās*</t>
  </si>
  <si>
    <t>Izdevumi  augstākās izglītības iestādēs</t>
  </si>
  <si>
    <t>Citi izdevumi  augstākās izglītības iestādēs</t>
  </si>
  <si>
    <t>* Pārskatā nav iekļauta informācija par valsts augstskolu Latvijas Nacionālo aizsardzības akadēmiju, par juridisko vai fizisko personu dibinātām augstākās izglītības iestādēm Biznesa augstskolu Turība un Rīgas Menedžmenta koledžu.</t>
  </si>
  <si>
    <t>* Pārskatā nav iekļauta informācija par valsts augstskolu Latvijas Nacionālo aizsardzības akadēmiju, par juridisko vai fizisko personu dibinātajām augstākās izglītības iestādēm Biznesa augstskolu Turība un Rīgas Menedžmenta koledžu.</t>
  </si>
  <si>
    <t>* Pārskatā nav iekļauta informācija par valsts augstskolu Latvijas Nacionālo aizsardzības akadēmiju un par juridisko vai fizisko personu dibināto augstskolu Biznesa augstskolu Turība.</t>
  </si>
  <si>
    <t>KOPĀ juridisko vai fizisko personu dibinātās augstskolās*</t>
  </si>
  <si>
    <t>KOPĀ juridisko vai fizisko personu dibinātājās koledžās*</t>
  </si>
  <si>
    <t>KOPĀ valsts augstskolu aģentūrās un valsts koledžās</t>
  </si>
  <si>
    <t xml:space="preserve">Kopā juridisko vai fizisko personu dibinātās augstskolās* </t>
  </si>
  <si>
    <t>DARBA SAMAKSA</t>
  </si>
  <si>
    <t>Akadēmiskajam personālam</t>
  </si>
  <si>
    <t>Vispārējam personālam</t>
  </si>
  <si>
    <t>* Pārskatā nav iekļauta informācija par valsts augstskolu Latvijas Nacionālo aizsardzības akadēmiju.</t>
  </si>
  <si>
    <t>Pamatstudijas (koledžas, bakalaura un profesionālās programmas)</t>
  </si>
  <si>
    <t>Valsts augstskolu aģentūras un valsts koledžas</t>
  </si>
  <si>
    <t>2.4.</t>
  </si>
  <si>
    <t>2.5.</t>
  </si>
  <si>
    <t>2.6.</t>
  </si>
  <si>
    <t>3.1.</t>
  </si>
  <si>
    <t>3.2.</t>
  </si>
  <si>
    <t>3.3.</t>
  </si>
  <si>
    <t>Pārskatā nav iekļauta informācija par valsts augstskolu Latvijas Nacionālo aizsardzības akadēmiju, par juridisko vai fizisko personu dibinātajām augstākās izglītības iestādēm Biznesa augstskolu Turība un Rīgas Menedžmenta koledžu.</t>
  </si>
  <si>
    <t>Augstākā līmeņa studijas (maģistra, profesionālā maģistra programmas un 2. līmeņa programmas)</t>
  </si>
  <si>
    <t>Pamatstudijas (koledžas programmas)</t>
  </si>
  <si>
    <t xml:space="preserve">  </t>
  </si>
  <si>
    <t>1. Augstākās izglītības ieņēmumi 2023. gadā</t>
  </si>
  <si>
    <t>Augstākās izglītības ieņēmumi 2023. gadā</t>
  </si>
  <si>
    <t>Augstskolu ieņēmumi 2023. gadā. Kopsavilkums</t>
  </si>
  <si>
    <t>Koledžu ieņēmumi 2023. gadā. Kopsavilkums.</t>
  </si>
  <si>
    <t>Augstskolu ieņēmumi 2023. gadā</t>
  </si>
  <si>
    <t>Koledžu ieņēmumi 2023. gadā</t>
  </si>
  <si>
    <t>2. Augstākās izglītības izdevumi 2023. gadā</t>
  </si>
  <si>
    <t>Augstākās izglītības izdevumi 2023. gadā</t>
  </si>
  <si>
    <t>Augstskolu izdevumi 2023. gadā. Kopsavilkums</t>
  </si>
  <si>
    <t>Koledžu izdevumi 2023. gadā. Kopsavilkums</t>
  </si>
  <si>
    <t>Augstskolu izdevumi 2023. gadā</t>
  </si>
  <si>
    <t>Koledžu izdevumi 2023. gadā</t>
  </si>
  <si>
    <t>Augstskolu izdevumi 2023. gadā darba samaksai</t>
  </si>
  <si>
    <t>Koledžu izdevumi 2023. gadā darba samaksai</t>
  </si>
  <si>
    <t>3. Valsts budžeta finansēto studiju vietu skaits augstskolās un koledžās 2023. gadā</t>
  </si>
  <si>
    <t>Valsts budžeta finansēto studiju vietu skaits augstskolās un koledžās 2023. gadā pilna laika programmās. Kopsavilkums</t>
  </si>
  <si>
    <t>2023. gadā no valsts budžeta līdzekļiem finansēto studiju vietu skaits augstskolās dalījumā pa augstskolām, izglītības tematiskajām grupām un izglītības tematiskajām jomām</t>
  </si>
  <si>
    <t>2023. gadā no valsts budžeta līdzekļiem finansēto studiju vietu skaits koledžās</t>
  </si>
  <si>
    <t>1. AUGSTĀKĀS IZGLĪTĪBAS IEŅĒMUMI 2023. GADĀ</t>
  </si>
  <si>
    <t>Augstskolu un koledžu ieņēmumi 2023. gadā. Kopsavilkums.</t>
  </si>
  <si>
    <t>1.1. Augstskolu ieņēmumi 2023. gadā. Kopsavilkums.*</t>
  </si>
  <si>
    <t>1.2.  Koledžu ieņēmumi 2023. gadā. Kopsavilkums.</t>
  </si>
  <si>
    <t>1.3. Augstskolu ieņēmumi 2023. gadā (eiro)</t>
  </si>
  <si>
    <t>1.4. Koledžu ieņēmumi 2023. gadā (eiro)</t>
  </si>
  <si>
    <t>2023. gads</t>
  </si>
  <si>
    <t>2. AUGSTĀKĀS IZGLĪTĪBAS IZDEVUMI 2023. GADĀ</t>
  </si>
  <si>
    <t>Augstskolu un koledžu izdevumi 2023. gadā. Kopsavilkums.*</t>
  </si>
  <si>
    <t>2.1. Augstskolu izdevumi 2023. gadā. Kopsavilkums.*</t>
  </si>
  <si>
    <r>
      <t>2.</t>
    </r>
    <r>
      <rPr>
        <b/>
        <i/>
        <sz val="12"/>
        <rFont val="Calibri"/>
        <family val="2"/>
        <charset val="186"/>
        <scheme val="minor"/>
      </rPr>
      <t xml:space="preserve">2. </t>
    </r>
    <r>
      <rPr>
        <b/>
        <i/>
        <sz val="12"/>
        <color theme="1"/>
        <rFont val="Calibri"/>
        <family val="2"/>
        <charset val="186"/>
        <scheme val="minor"/>
      </rPr>
      <t>Koledžu izdevumi 2023. gadā. Kopsavilkums*</t>
    </r>
  </si>
  <si>
    <t>2.3. Augstskolu izdevumi 2023. gadā (eiro)</t>
  </si>
  <si>
    <t>2.4. Koledžu izdevumi 2023. gadā (eiro)</t>
  </si>
  <si>
    <t>2.5. Augstskolu izdevumi 2023. gadā darba samaksai (eiro)</t>
  </si>
  <si>
    <t>2.6. Koledžu izdevumi 2023. gadā darba samaksai (eiro)</t>
  </si>
  <si>
    <t>3. VALSTS BUDŽETA FINANSĒTO STUDIJU VIETU SKAITS AUGSTSKOLĀS UN KOLEDŽĀS 2023. GADĀ</t>
  </si>
  <si>
    <t>3.1. Valsts budžeta finansēto studiju vietu skaits augstskolās un koledžās 2023. gadā pilna laika programmās. Kopsavilkums*</t>
  </si>
  <si>
    <t xml:space="preserve">3.2. 2023. gadā no valsts budžeta līdzekļiem finansēto studiju vietu skaits augstskolās dalījumā pa augstskolām, izglītības tematiskajām grupām un izglītības tematiskajām jomām
</t>
  </si>
  <si>
    <r>
      <t xml:space="preserve">2023. gadā no valsts budžeta līdzekļiem finansēto studiju vietu skaits augstskolās </t>
    </r>
    <r>
      <rPr>
        <b/>
        <i/>
        <sz val="12"/>
        <color rgb="FF7030A0"/>
        <rFont val="Calibri"/>
        <family val="2"/>
        <charset val="186"/>
        <scheme val="minor"/>
      </rPr>
      <t>bakalaura un profesionālajās studiju programmās</t>
    </r>
  </si>
  <si>
    <t>3.3. 2023. gadā no valsts budžeta līdzekļiem finansēto studiju vietu skaits koledžās</t>
  </si>
  <si>
    <t>1.5. Augstskolu un koledžu snieguma finansējums 2015.-2023. gadā (eiro)</t>
  </si>
  <si>
    <t>Augstskolu, koledžu snieguma finansējums 2015.-2023. gadā</t>
  </si>
  <si>
    <t>DU*</t>
  </si>
  <si>
    <t>LBTU*</t>
  </si>
  <si>
    <t>RTU*</t>
  </si>
  <si>
    <t>Izdevumi koledžas KOPĀ</t>
  </si>
  <si>
    <t>Izdevumi koledžās</t>
  </si>
  <si>
    <t>Citi izdevumi koledžās</t>
  </si>
  <si>
    <t>LU
no 01.01.2023.</t>
  </si>
  <si>
    <t>LU
no 01.09.2023.</t>
  </si>
  <si>
    <t>Studiju virziens</t>
  </si>
  <si>
    <t>Izglītība un pedagoģija</t>
  </si>
  <si>
    <t>Reliģija un teoloģija</t>
  </si>
  <si>
    <t>Vēsture un filozofija</t>
  </si>
  <si>
    <t>Valodu un kultūras studijas, dzimtās valodas studijas un valodu programmas</t>
  </si>
  <si>
    <t>Tulkošana</t>
  </si>
  <si>
    <t>Psiholoģija</t>
  </si>
  <si>
    <t>Socioloģija, politoloģija un antropoloģija</t>
  </si>
  <si>
    <t>Ekonomika</t>
  </si>
  <si>
    <t>Vadība, administrēšana un nekustamo īpašumu pārvaldība</t>
  </si>
  <si>
    <t>Ģeogrāfijas un zemes zinātnes</t>
  </si>
  <si>
    <t>Ķīmija, ķīmijas tehnoloģijas un biotehnoģija</t>
  </si>
  <si>
    <t>Fizika, materiālzinātne, matemātika un statistika</t>
  </si>
  <si>
    <t>Informācijas tehnoloģija, datortehnika, elektronika, telekomunikācijas, datorvadība un datorzinātne</t>
  </si>
  <si>
    <t>Mehānika un metālapstāde, siltumenerģētika, siltumtehnika un mašīnzinības</t>
  </si>
  <si>
    <t>Enerģētika, elektrotehnika un elektroenerģijas</t>
  </si>
  <si>
    <t>Lauksaimniecība, mežsaimniecība, zivsaimniecība un pārtikas higiēna</t>
  </si>
  <si>
    <t>Veterinārmedicīna</t>
  </si>
  <si>
    <t>Viesnīcu un restorānu serviss, tūrisma un atpūtas organizācijas</t>
  </si>
  <si>
    <t>Iekšējā drošība un civilā aizsardzība</t>
  </si>
  <si>
    <t>Sports</t>
  </si>
  <si>
    <t>KOPĀ
no 01.01.2023.</t>
  </si>
  <si>
    <t>KOPĀ
no 01.09.2023.</t>
  </si>
  <si>
    <t>RSU
no 01.09.2023.</t>
  </si>
  <si>
    <t>RSU
no 01.01.2023.</t>
  </si>
  <si>
    <t>RTU
no 01.09.2023.</t>
  </si>
  <si>
    <t>RTU
no 01.01.2023.</t>
  </si>
  <si>
    <t>DU
no 01.09.2023.</t>
  </si>
  <si>
    <t>DU
no 01.01.2023.</t>
  </si>
  <si>
    <t>LiepU
no 01.09.2023.</t>
  </si>
  <si>
    <t>LiepU
no 01.01.2023.</t>
  </si>
  <si>
    <t xml:space="preserve">LKA </t>
  </si>
  <si>
    <r>
      <t xml:space="preserve">2023. gadā no valsts budžeta līdzekļiem finansēto studiju vietu skaits augstskolās </t>
    </r>
    <r>
      <rPr>
        <b/>
        <i/>
        <sz val="12"/>
        <color rgb="FF7030A0"/>
        <rFont val="Calibri"/>
        <family val="2"/>
        <charset val="186"/>
        <scheme val="minor"/>
      </rPr>
      <t>maģistra studiju programmās</t>
    </r>
  </si>
  <si>
    <r>
      <t xml:space="preserve">2023. gadā no valsts budžeta līdzekļiem finansēto studiju vietu skaits augstskolās </t>
    </r>
    <r>
      <rPr>
        <b/>
        <i/>
        <sz val="12"/>
        <color rgb="FF7030A0"/>
        <rFont val="Calibri"/>
        <family val="2"/>
        <charset val="186"/>
        <scheme val="minor"/>
      </rPr>
      <t>doktora studiju programmās</t>
    </r>
  </si>
  <si>
    <t>RTU LJK
no 01.01.2023.</t>
  </si>
  <si>
    <t>RTU LJK
no 01.09.2023.</t>
  </si>
  <si>
    <t>DU DMK
no 01.01.2023.</t>
  </si>
  <si>
    <t>DU DMK
no 01.09.2023.</t>
  </si>
  <si>
    <t>LU RMK
no 01.01.2023.</t>
  </si>
  <si>
    <t>LU RMK
no 01.09.2023.</t>
  </si>
  <si>
    <t>JAK*
 01.01.2023. līdz 31.08.2023.</t>
  </si>
  <si>
    <t>*JAK - Jēkabpils Agrobiznesa koledža</t>
  </si>
  <si>
    <t>RSU
no 01.01.2023</t>
  </si>
  <si>
    <t>RSU
no 01.09.2023</t>
  </si>
  <si>
    <r>
      <t xml:space="preserve">JAK**
</t>
    </r>
    <r>
      <rPr>
        <b/>
        <sz val="9"/>
        <color theme="1"/>
        <rFont val="Calibri"/>
        <family val="2"/>
        <charset val="186"/>
        <scheme val="minor"/>
      </rPr>
      <t>01.01.2023. līdz 31.08.2023.</t>
    </r>
  </si>
  <si>
    <t>** Jēkabpils Agrobiznesa koledža (no 01.01.2023.-31.08.2025.).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</si>
</sst>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000000%"/>
    <numFmt numFmtId="168" formatCode="[$€-426]\ #,##0"/>
    <numFmt numFmtId="169" formatCode="&quot;€&quot;\ #,##0"/>
    <numFmt numFmtId="170" formatCode="_-* #,##0_-;\-* #,##0_-;_-* &quot;-&quot;??_-;_-@_-"/>
    <numFmt numFmtId="171" formatCode="#,##0.0_ ;\-#,##0.0\ "/>
    <numFmt numFmtId="172" formatCode="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i/>
      <sz val="9.5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color rgb="FF553066"/>
      <name val="Calibri"/>
      <family val="2"/>
      <charset val="186"/>
      <scheme val="minor"/>
    </font>
    <font>
      <sz val="9.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3"/>
      <color rgb="FF553066"/>
      <name val="Calibri"/>
      <family val="2"/>
      <charset val="186"/>
      <scheme val="minor"/>
    </font>
    <font>
      <sz val="11"/>
      <color rgb="FF512373"/>
      <name val="Calibri"/>
      <family val="2"/>
      <charset val="186"/>
      <scheme val="minor"/>
    </font>
    <font>
      <i/>
      <sz val="11"/>
      <color rgb="FF512373"/>
      <name val="Calibri"/>
      <family val="2"/>
      <charset val="186"/>
      <scheme val="minor"/>
    </font>
    <font>
      <b/>
      <sz val="14"/>
      <color rgb="FF553066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b/>
      <sz val="11"/>
      <color rgb="FF512373"/>
      <name val="Calibri"/>
      <family val="2"/>
      <charset val="186"/>
      <scheme val="minor"/>
    </font>
    <font>
      <b/>
      <sz val="11"/>
      <color theme="8" tint="-0.249977111117893"/>
      <name val="Calibri"/>
      <family val="2"/>
      <charset val="186"/>
      <scheme val="minor"/>
    </font>
    <font>
      <b/>
      <sz val="12"/>
      <color theme="8" tint="-0.249977111117893"/>
      <name val="Calibri"/>
      <family val="2"/>
      <charset val="186"/>
      <scheme val="minor"/>
    </font>
    <font>
      <sz val="11"/>
      <color rgb="FF512373"/>
      <name val="Calibri"/>
      <family val="2"/>
      <scheme val="minor"/>
    </font>
    <font>
      <sz val="11"/>
      <color rgb="FF553066"/>
      <name val="Calibri"/>
      <family val="2"/>
      <charset val="186"/>
      <scheme val="minor"/>
    </font>
    <font>
      <b/>
      <sz val="12"/>
      <color rgb="FF553066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0"/>
      <name val="Calibri"/>
      <family val="2"/>
      <charset val="186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charset val="186"/>
      <scheme val="minor"/>
    </font>
    <font>
      <b/>
      <i/>
      <sz val="12"/>
      <color rgb="FF7030A0"/>
      <name val="Calibri"/>
      <family val="2"/>
      <charset val="186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6EAFC"/>
        <bgColor indexed="64"/>
      </patternFill>
    </fill>
    <fill>
      <patternFill patternType="solid">
        <fgColor rgb="FFEFD7FA"/>
        <bgColor indexed="64"/>
      </patternFill>
    </fill>
    <fill>
      <patternFill patternType="solid">
        <fgColor rgb="FF553066"/>
        <bgColor indexed="64"/>
      </patternFill>
    </fill>
    <fill>
      <patternFill patternType="solid">
        <fgColor rgb="FFFFC7CE"/>
      </patternFill>
    </fill>
    <fill>
      <patternFill patternType="solid">
        <fgColor rgb="FFBBA5D3"/>
        <bgColor theme="4"/>
      </patternFill>
    </fill>
    <fill>
      <patternFill patternType="solid">
        <fgColor rgb="FFBBA5D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55306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5530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0" fontId="20" fillId="0" borderId="0"/>
    <xf numFmtId="0" fontId="4" fillId="0" borderId="0"/>
    <xf numFmtId="0" fontId="34" fillId="5" borderId="0" applyNumberFormat="0" applyBorder="0" applyAlignment="0" applyProtection="0"/>
    <xf numFmtId="43" fontId="5" fillId="0" borderId="0" applyFont="0" applyFill="0" applyBorder="0" applyAlignment="0" applyProtection="0"/>
    <xf numFmtId="0" fontId="21" fillId="0" borderId="0"/>
  </cellStyleXfs>
  <cellXfs count="494">
    <xf numFmtId="0" fontId="0" fillId="0" borderId="0" xfId="0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9" fontId="9" fillId="0" borderId="0" xfId="0" applyNumberFormat="1" applyFont="1" applyAlignment="1">
      <alignment wrapText="1"/>
    </xf>
    <xf numFmtId="0" fontId="8" fillId="0" borderId="0" xfId="0" applyFont="1"/>
    <xf numFmtId="1" fontId="8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3" fontId="8" fillId="0" borderId="0" xfId="0" applyNumberFormat="1" applyFont="1" applyAlignment="1">
      <alignment wrapText="1"/>
    </xf>
    <xf numFmtId="3" fontId="8" fillId="0" borderId="0" xfId="0" applyNumberFormat="1" applyFont="1"/>
    <xf numFmtId="2" fontId="8" fillId="0" borderId="0" xfId="1" applyNumberFormat="1" applyFont="1" applyBorder="1"/>
    <xf numFmtId="9" fontId="8" fillId="0" borderId="0" xfId="0" applyNumberFormat="1" applyFont="1"/>
    <xf numFmtId="2" fontId="8" fillId="0" borderId="0" xfId="1" applyNumberFormat="1" applyFont="1" applyBorder="1" applyAlignment="1">
      <alignment wrapText="1"/>
    </xf>
    <xf numFmtId="10" fontId="8" fillId="0" borderId="0" xfId="1" applyNumberFormat="1" applyFont="1" applyBorder="1" applyAlignment="1">
      <alignment wrapText="1"/>
    </xf>
    <xf numFmtId="9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wrapText="1"/>
    </xf>
    <xf numFmtId="9" fontId="8" fillId="0" borderId="0" xfId="1" applyFont="1" applyBorder="1"/>
    <xf numFmtId="0" fontId="23" fillId="0" borderId="6" xfId="0" applyFont="1" applyBorder="1"/>
    <xf numFmtId="0" fontId="24" fillId="0" borderId="6" xfId="0" applyFont="1" applyBorder="1"/>
    <xf numFmtId="0" fontId="24" fillId="0" borderId="0" xfId="0" applyFont="1" applyBorder="1"/>
    <xf numFmtId="0" fontId="25" fillId="0" borderId="0" xfId="0" quotePrefix="1" applyFont="1" applyBorder="1" applyAlignment="1">
      <alignment horizontal="left"/>
    </xf>
    <xf numFmtId="0" fontId="23" fillId="0" borderId="0" xfId="0" applyFont="1" applyBorder="1"/>
    <xf numFmtId="167" fontId="0" fillId="0" borderId="0" xfId="1" applyNumberFormat="1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right" vertical="top" wrapText="1"/>
    </xf>
    <xf numFmtId="3" fontId="0" fillId="0" borderId="0" xfId="0" applyNumberFormat="1"/>
    <xf numFmtId="0" fontId="0" fillId="0" borderId="0" xfId="0" applyBorder="1"/>
    <xf numFmtId="169" fontId="0" fillId="0" borderId="0" xfId="0" applyNumberFormat="1"/>
    <xf numFmtId="0" fontId="0" fillId="0" borderId="0" xfId="0" applyAlignment="1">
      <alignment wrapText="1"/>
    </xf>
    <xf numFmtId="9" fontId="27" fillId="0" borderId="0" xfId="1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31" fillId="0" borderId="0" xfId="0" quotePrefix="1" applyFont="1" applyAlignment="1">
      <alignment horizontal="left"/>
    </xf>
    <xf numFmtId="9" fontId="8" fillId="0" borderId="0" xfId="1" applyFont="1" applyAlignment="1">
      <alignment wrapText="1"/>
    </xf>
    <xf numFmtId="0" fontId="0" fillId="0" borderId="0" xfId="0" applyAlignment="1">
      <alignment wrapText="1"/>
    </xf>
    <xf numFmtId="3" fontId="11" fillId="0" borderId="0" xfId="0" quotePrefix="1" applyNumberFormat="1" applyFont="1" applyAlignment="1">
      <alignment horizontal="center" vertical="center"/>
    </xf>
    <xf numFmtId="170" fontId="0" fillId="0" borderId="0" xfId="0" applyNumberFormat="1"/>
    <xf numFmtId="0" fontId="22" fillId="0" borderId="6" xfId="0" quotePrefix="1" applyFont="1" applyBorder="1" applyAlignment="1">
      <alignment horizontal="left" vertical="center"/>
    </xf>
    <xf numFmtId="0" fontId="31" fillId="0" borderId="0" xfId="0" applyFont="1"/>
    <xf numFmtId="0" fontId="19" fillId="0" borderId="0" xfId="0" applyFont="1"/>
    <xf numFmtId="0" fontId="38" fillId="0" borderId="0" xfId="0" applyFont="1"/>
    <xf numFmtId="3" fontId="8" fillId="0" borderId="0" xfId="0" applyNumberFormat="1" applyFont="1" applyBorder="1" applyAlignment="1">
      <alignment horizontal="center" vertical="center"/>
    </xf>
    <xf numFmtId="9" fontId="8" fillId="0" borderId="0" xfId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43" fontId="8" fillId="0" borderId="0" xfId="7" applyFont="1" applyAlignment="1">
      <alignment wrapText="1"/>
    </xf>
    <xf numFmtId="0" fontId="0" fillId="0" borderId="0" xfId="0" applyAlignment="1">
      <alignment wrapText="1"/>
    </xf>
    <xf numFmtId="170" fontId="8" fillId="0" borderId="0" xfId="7" applyNumberFormat="1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0" fontId="32" fillId="0" borderId="11" xfId="0" applyNumberFormat="1" applyFont="1" applyBorder="1" applyAlignment="1">
      <alignment horizontal="center" vertical="center" wrapText="1"/>
    </xf>
    <xf numFmtId="0" fontId="39" fillId="0" borderId="11" xfId="0" applyNumberFormat="1" applyFont="1" applyBorder="1" applyAlignment="1">
      <alignment horizontal="center" vertical="center" wrapText="1"/>
    </xf>
    <xf numFmtId="0" fontId="32" fillId="0" borderId="11" xfId="0" applyNumberFormat="1" applyFont="1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wrapText="1"/>
    </xf>
    <xf numFmtId="0" fontId="37" fillId="7" borderId="11" xfId="0" quotePrefix="1" applyFont="1" applyFill="1" applyBorder="1" applyAlignment="1">
      <alignment horizontal="center" vertical="center" wrapText="1"/>
    </xf>
    <xf numFmtId="0" fontId="37" fillId="7" borderId="1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170" fontId="0" fillId="0" borderId="0" xfId="7" applyNumberFormat="1" applyFont="1" applyFill="1" applyBorder="1" applyAlignment="1">
      <alignment horizontal="center" vertical="center"/>
    </xf>
    <xf numFmtId="170" fontId="9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170" fontId="8" fillId="0" borderId="0" xfId="7" applyNumberFormat="1" applyFont="1" applyFill="1" applyBorder="1" applyAlignment="1">
      <alignment wrapText="1"/>
    </xf>
    <xf numFmtId="10" fontId="8" fillId="0" borderId="0" xfId="1" applyNumberFormat="1" applyFont="1" applyFill="1" applyBorder="1" applyAlignment="1">
      <alignment wrapText="1"/>
    </xf>
    <xf numFmtId="2" fontId="8" fillId="0" borderId="0" xfId="1" applyNumberFormat="1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center" vertical="top"/>
    </xf>
    <xf numFmtId="9" fontId="8" fillId="0" borderId="0" xfId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center" vertical="center"/>
    </xf>
    <xf numFmtId="43" fontId="8" fillId="0" borderId="0" xfId="7" applyFont="1" applyFill="1" applyBorder="1" applyAlignment="1">
      <alignment horizontal="center" vertical="top"/>
    </xf>
    <xf numFmtId="170" fontId="8" fillId="0" borderId="0" xfId="7" applyNumberFormat="1" applyFont="1" applyFill="1" applyBorder="1" applyAlignment="1">
      <alignment horizontal="center" vertical="top"/>
    </xf>
    <xf numFmtId="0" fontId="8" fillId="0" borderId="0" xfId="1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3" fontId="11" fillId="3" borderId="11" xfId="0" applyNumberFormat="1" applyFont="1" applyFill="1" applyBorder="1" applyAlignment="1">
      <alignment horizontal="center" vertical="center"/>
    </xf>
    <xf numFmtId="170" fontId="40" fillId="0" borderId="0" xfId="7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170" fontId="8" fillId="0" borderId="0" xfId="0" applyNumberFormat="1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70" fontId="8" fillId="0" borderId="0" xfId="7" applyNumberFormat="1" applyFont="1" applyFill="1" applyBorder="1"/>
    <xf numFmtId="3" fontId="8" fillId="0" borderId="0" xfId="0" applyNumberFormat="1" applyFont="1" applyFill="1" applyBorder="1"/>
    <xf numFmtId="0" fontId="8" fillId="0" borderId="5" xfId="0" applyFont="1" applyFill="1" applyBorder="1" applyAlignment="1">
      <alignment wrapText="1"/>
    </xf>
    <xf numFmtId="0" fontId="11" fillId="0" borderId="8" xfId="0" applyFont="1" applyBorder="1" applyAlignment="1">
      <alignment horizontal="center" wrapText="1"/>
    </xf>
    <xf numFmtId="3" fontId="11" fillId="0" borderId="8" xfId="0" quotePrefix="1" applyNumberFormat="1" applyFont="1" applyBorder="1" applyAlignment="1">
      <alignment horizontal="center" vertical="center"/>
    </xf>
    <xf numFmtId="9" fontId="11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3" fontId="8" fillId="0" borderId="8" xfId="0" applyNumberFormat="1" applyFont="1" applyBorder="1" applyAlignment="1">
      <alignment horizontal="center" vertical="center"/>
    </xf>
    <xf numFmtId="3" fontId="14" fillId="4" borderId="11" xfId="0" applyNumberFormat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43" fontId="8" fillId="0" borderId="0" xfId="7" applyFont="1" applyFill="1" applyBorder="1"/>
    <xf numFmtId="0" fontId="8" fillId="0" borderId="0" xfId="0" applyFont="1" applyFill="1" applyBorder="1" applyAlignment="1">
      <alignment horizontal="left"/>
    </xf>
    <xf numFmtId="3" fontId="8" fillId="0" borderId="9" xfId="0" applyNumberFormat="1" applyFont="1" applyBorder="1" applyAlignment="1">
      <alignment horizontal="center" vertical="center"/>
    </xf>
    <xf numFmtId="0" fontId="8" fillId="0" borderId="5" xfId="0" applyFont="1" applyFill="1" applyBorder="1"/>
    <xf numFmtId="9" fontId="8" fillId="0" borderId="0" xfId="0" applyNumberFormat="1" applyFont="1" applyFill="1" applyBorder="1"/>
    <xf numFmtId="0" fontId="8" fillId="0" borderId="2" xfId="0" applyFont="1" applyBorder="1"/>
    <xf numFmtId="43" fontId="8" fillId="0" borderId="0" xfId="7" applyFont="1" applyFill="1" applyBorder="1" applyAlignment="1">
      <alignment horizontal="center" vertical="center"/>
    </xf>
    <xf numFmtId="3" fontId="11" fillId="0" borderId="0" xfId="0" quotePrefix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9" fontId="0" fillId="0" borderId="0" xfId="1" applyFont="1" applyFill="1" applyBorder="1" applyAlignment="1">
      <alignment horizontal="center" vertical="center"/>
    </xf>
    <xf numFmtId="166" fontId="17" fillId="0" borderId="0" xfId="1" quotePrefix="1" applyNumberFormat="1" applyFont="1" applyFill="1" applyBorder="1" applyAlignment="1">
      <alignment vertical="center"/>
    </xf>
    <xf numFmtId="166" fontId="8" fillId="0" borderId="0" xfId="1" applyNumberFormat="1" applyFont="1" applyFill="1" applyBorder="1" applyAlignment="1">
      <alignment wrapText="1"/>
    </xf>
    <xf numFmtId="0" fontId="17" fillId="0" borderId="12" xfId="0" applyFont="1" applyBorder="1"/>
    <xf numFmtId="0" fontId="0" fillId="0" borderId="4" xfId="0" applyBorder="1" applyAlignment="1">
      <alignment wrapText="1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0" fillId="0" borderId="6" xfId="0" applyBorder="1"/>
    <xf numFmtId="0" fontId="25" fillId="0" borderId="6" xfId="0" quotePrefix="1" applyFont="1" applyBorder="1" applyAlignment="1">
      <alignment horizontal="left"/>
    </xf>
    <xf numFmtId="0" fontId="27" fillId="0" borderId="0" xfId="0" applyFont="1" applyBorder="1"/>
    <xf numFmtId="170" fontId="0" fillId="0" borderId="0" xfId="7" applyNumberFormat="1" applyFont="1" applyFill="1" applyBorder="1"/>
    <xf numFmtId="0" fontId="0" fillId="0" borderId="0" xfId="0" applyFill="1"/>
    <xf numFmtId="166" fontId="0" fillId="0" borderId="0" xfId="1" applyNumberFormat="1" applyFont="1" applyFill="1"/>
    <xf numFmtId="0" fontId="26" fillId="0" borderId="0" xfId="0" applyFont="1" applyFill="1" applyAlignment="1"/>
    <xf numFmtId="3" fontId="37" fillId="3" borderId="11" xfId="0" applyNumberFormat="1" applyFont="1" applyFill="1" applyBorder="1" applyAlignment="1">
      <alignment horizontal="center" vertical="center"/>
    </xf>
    <xf numFmtId="0" fontId="52" fillId="0" borderId="0" xfId="0" applyFont="1"/>
    <xf numFmtId="0" fontId="37" fillId="7" borderId="11" xfId="0" applyFont="1" applyFill="1" applyBorder="1" applyAlignment="1">
      <alignment horizontal="center" vertical="center"/>
    </xf>
    <xf numFmtId="168" fontId="0" fillId="0" borderId="0" xfId="0" applyNumberFormat="1" applyBorder="1"/>
    <xf numFmtId="166" fontId="0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0" fontId="0" fillId="0" borderId="0" xfId="7" applyNumberFormat="1" applyFont="1" applyFill="1" applyAlignment="1">
      <alignment vertical="center"/>
    </xf>
    <xf numFmtId="170" fontId="0" fillId="0" borderId="0" xfId="7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3" fontId="8" fillId="0" borderId="0" xfId="1" applyNumberFormat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3" fontId="9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9" fontId="8" fillId="0" borderId="0" xfId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70" fontId="8" fillId="0" borderId="11" xfId="7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170" fontId="10" fillId="3" borderId="11" xfId="7" applyNumberFormat="1" applyFont="1" applyFill="1" applyBorder="1" applyAlignment="1">
      <alignment horizontal="center" vertical="center" wrapText="1"/>
    </xf>
    <xf numFmtId="9" fontId="10" fillId="3" borderId="1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9" fontId="11" fillId="0" borderId="0" xfId="0" applyNumberFormat="1" applyFont="1" applyBorder="1" applyAlignment="1">
      <alignment horizontal="center" vertical="center" wrapText="1"/>
    </xf>
    <xf numFmtId="3" fontId="14" fillId="4" borderId="11" xfId="0" applyNumberFormat="1" applyFont="1" applyFill="1" applyBorder="1" applyAlignment="1">
      <alignment horizontal="center" vertical="center" wrapText="1"/>
    </xf>
    <xf numFmtId="9" fontId="14" fillId="4" borderId="11" xfId="1" applyFont="1" applyFill="1" applyBorder="1" applyAlignment="1">
      <alignment horizontal="center" vertical="center" wrapText="1"/>
    </xf>
    <xf numFmtId="170" fontId="14" fillId="4" borderId="11" xfId="7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170" fontId="8" fillId="0" borderId="11" xfId="7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9" fontId="8" fillId="0" borderId="0" xfId="1" applyFont="1" applyFill="1" applyBorder="1" applyAlignment="1">
      <alignment vertical="center" wrapText="1"/>
    </xf>
    <xf numFmtId="170" fontId="19" fillId="0" borderId="11" xfId="7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wrapText="1"/>
    </xf>
    <xf numFmtId="9" fontId="11" fillId="3" borderId="11" xfId="1" applyFont="1" applyFill="1" applyBorder="1" applyAlignment="1">
      <alignment horizontal="center" vertical="center" wrapText="1"/>
    </xf>
    <xf numFmtId="9" fontId="8" fillId="0" borderId="11" xfId="1" applyFont="1" applyFill="1" applyBorder="1" applyAlignment="1">
      <alignment horizontal="center" vertical="center" wrapText="1"/>
    </xf>
    <xf numFmtId="170" fontId="11" fillId="3" borderId="11" xfId="7" applyNumberFormat="1" applyFont="1" applyFill="1" applyBorder="1" applyAlignment="1">
      <alignment horizontal="center" vertical="center" wrapText="1"/>
    </xf>
    <xf numFmtId="166" fontId="11" fillId="3" borderId="11" xfId="1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wrapText="1"/>
    </xf>
    <xf numFmtId="3" fontId="8" fillId="0" borderId="0" xfId="0" applyNumberFormat="1" applyFont="1" applyFill="1" applyAlignment="1">
      <alignment wrapText="1"/>
    </xf>
    <xf numFmtId="9" fontId="8" fillId="0" borderId="0" xfId="1" applyFont="1" applyFill="1" applyAlignment="1">
      <alignment wrapText="1"/>
    </xf>
    <xf numFmtId="0" fontId="8" fillId="0" borderId="0" xfId="0" applyFont="1" applyFill="1" applyAlignment="1">
      <alignment wrapText="1"/>
    </xf>
    <xf numFmtId="3" fontId="19" fillId="0" borderId="11" xfId="0" applyNumberFormat="1" applyFont="1" applyBorder="1" applyAlignment="1">
      <alignment horizontal="center" vertical="center"/>
    </xf>
    <xf numFmtId="170" fontId="19" fillId="0" borderId="11" xfId="7" applyNumberFormat="1" applyFont="1" applyBorder="1" applyAlignment="1">
      <alignment horizontal="center" vertical="center"/>
    </xf>
    <xf numFmtId="170" fontId="19" fillId="0" borderId="11" xfId="7" applyNumberFormat="1" applyFont="1" applyFill="1" applyBorder="1" applyAlignment="1">
      <alignment horizontal="center" vertical="center"/>
    </xf>
    <xf numFmtId="170" fontId="36" fillId="0" borderId="11" xfId="7" applyNumberFormat="1" applyFont="1" applyBorder="1" applyAlignment="1">
      <alignment horizontal="center" vertical="center"/>
    </xf>
    <xf numFmtId="3" fontId="35" fillId="4" borderId="11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0" fillId="7" borderId="11" xfId="0" applyFill="1" applyBorder="1" applyAlignment="1">
      <alignment vertical="center"/>
    </xf>
    <xf numFmtId="0" fontId="36" fillId="0" borderId="1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0" xfId="0" applyFill="1" applyAlignment="1">
      <alignment wrapText="1"/>
    </xf>
    <xf numFmtId="0" fontId="26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165" fontId="18" fillId="0" borderId="11" xfId="2" applyNumberFormat="1" applyFont="1" applyFill="1" applyBorder="1" applyAlignment="1">
      <alignment horizontal="center" vertical="center"/>
    </xf>
    <xf numFmtId="9" fontId="11" fillId="3" borderId="11" xfId="1" applyNumberFormat="1" applyFont="1" applyFill="1" applyBorder="1" applyAlignment="1">
      <alignment horizontal="center" vertical="center"/>
    </xf>
    <xf numFmtId="9" fontId="11" fillId="3" borderId="11" xfId="1" applyFont="1" applyFill="1" applyBorder="1" applyAlignment="1">
      <alignment horizontal="center" vertical="center"/>
    </xf>
    <xf numFmtId="9" fontId="14" fillId="4" borderId="11" xfId="1" applyFont="1" applyFill="1" applyBorder="1" applyAlignment="1">
      <alignment horizontal="center" vertical="center"/>
    </xf>
    <xf numFmtId="9" fontId="14" fillId="4" borderId="11" xfId="0" applyNumberFormat="1" applyFont="1" applyFill="1" applyBorder="1" applyAlignment="1">
      <alignment horizontal="center" vertical="center"/>
    </xf>
    <xf numFmtId="170" fontId="8" fillId="0" borderId="0" xfId="7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9" fontId="8" fillId="0" borderId="0" xfId="1" applyFont="1" applyAlignment="1">
      <alignment vertical="center"/>
    </xf>
    <xf numFmtId="0" fontId="8" fillId="0" borderId="0" xfId="0" applyFont="1" applyFill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56" fillId="0" borderId="11" xfId="0" applyFont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 vertical="center"/>
    </xf>
    <xf numFmtId="9" fontId="8" fillId="0" borderId="11" xfId="1" applyFont="1" applyFill="1" applyBorder="1" applyAlignment="1">
      <alignment horizontal="center" vertical="center"/>
    </xf>
    <xf numFmtId="9" fontId="8" fillId="0" borderId="11" xfId="1" applyNumberFormat="1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9" fontId="8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9" fillId="0" borderId="11" xfId="0" applyFont="1" applyFill="1" applyBorder="1" applyAlignment="1">
      <alignment horizontal="center" vertical="center" wrapText="1"/>
    </xf>
    <xf numFmtId="10" fontId="8" fillId="0" borderId="11" xfId="1" applyNumberFormat="1" applyFont="1" applyFill="1" applyBorder="1" applyAlignment="1">
      <alignment horizontal="center" vertical="center"/>
    </xf>
    <xf numFmtId="9" fontId="11" fillId="0" borderId="0" xfId="0" applyNumberFormat="1" applyFont="1" applyBorder="1" applyAlignment="1">
      <alignment horizontal="center" vertical="center"/>
    </xf>
    <xf numFmtId="9" fontId="8" fillId="0" borderId="0" xfId="0" applyNumberFormat="1" applyFont="1" applyFill="1" applyBorder="1" applyAlignment="1">
      <alignment vertical="center"/>
    </xf>
    <xf numFmtId="170" fontId="11" fillId="3" borderId="11" xfId="7" applyNumberFormat="1" applyFont="1" applyFill="1" applyBorder="1" applyAlignment="1">
      <alignment horizontal="center" vertical="center"/>
    </xf>
    <xf numFmtId="9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55" fillId="0" borderId="11" xfId="0" applyFont="1" applyBorder="1" applyAlignment="1">
      <alignment horizontal="center" vertical="center" wrapText="1"/>
    </xf>
    <xf numFmtId="0" fontId="57" fillId="0" borderId="0" xfId="0" quotePrefix="1" applyFont="1" applyAlignment="1">
      <alignment horizontal="left" vertical="center"/>
    </xf>
    <xf numFmtId="0" fontId="30" fillId="0" borderId="0" xfId="0" applyFont="1"/>
    <xf numFmtId="0" fontId="58" fillId="0" borderId="5" xfId="0" applyFont="1" applyFill="1" applyBorder="1" applyAlignment="1">
      <alignment wrapText="1"/>
    </xf>
    <xf numFmtId="0" fontId="58" fillId="0" borderId="0" xfId="0" applyFont="1" applyFill="1" applyBorder="1" applyAlignment="1">
      <alignment wrapText="1"/>
    </xf>
    <xf numFmtId="0" fontId="58" fillId="0" borderId="0" xfId="0" applyFont="1" applyFill="1" applyBorder="1"/>
    <xf numFmtId="0" fontId="58" fillId="0" borderId="0" xfId="0" applyFont="1"/>
    <xf numFmtId="0" fontId="33" fillId="0" borderId="11" xfId="0" applyFont="1" applyBorder="1" applyAlignment="1">
      <alignment horizontal="center" vertical="center" wrapText="1"/>
    </xf>
    <xf numFmtId="0" fontId="33" fillId="0" borderId="11" xfId="0" quotePrefix="1" applyFont="1" applyBorder="1" applyAlignment="1">
      <alignment horizontal="center" vertical="center"/>
    </xf>
    <xf numFmtId="3" fontId="33" fillId="0" borderId="11" xfId="0" applyNumberFormat="1" applyFont="1" applyBorder="1" applyAlignment="1">
      <alignment horizontal="center" vertical="center"/>
    </xf>
    <xf numFmtId="3" fontId="33" fillId="0" borderId="11" xfId="0" applyNumberFormat="1" applyFont="1" applyFill="1" applyBorder="1" applyAlignment="1">
      <alignment horizontal="center" vertical="center"/>
    </xf>
    <xf numFmtId="0" fontId="57" fillId="0" borderId="1" xfId="0" quotePrefix="1" applyFont="1" applyBorder="1" applyAlignment="1">
      <alignment horizontal="left" vertical="center"/>
    </xf>
    <xf numFmtId="3" fontId="19" fillId="0" borderId="11" xfId="0" applyNumberFormat="1" applyFont="1" applyFill="1" applyBorder="1"/>
    <xf numFmtId="0" fontId="58" fillId="0" borderId="0" xfId="0" applyFont="1" applyFill="1" applyBorder="1" applyAlignment="1">
      <alignment horizontal="center" vertical="top" wrapText="1"/>
    </xf>
    <xf numFmtId="0" fontId="58" fillId="0" borderId="0" xfId="0" applyFont="1" applyAlignment="1">
      <alignment wrapText="1"/>
    </xf>
    <xf numFmtId="9" fontId="58" fillId="0" borderId="0" xfId="1" applyFont="1" applyAlignment="1">
      <alignment wrapText="1"/>
    </xf>
    <xf numFmtId="9" fontId="59" fillId="0" borderId="0" xfId="0" applyNumberFormat="1" applyFont="1" applyAlignment="1">
      <alignment wrapText="1"/>
    </xf>
    <xf numFmtId="0" fontId="59" fillId="0" borderId="0" xfId="0" applyFont="1" applyAlignment="1">
      <alignment wrapText="1"/>
    </xf>
    <xf numFmtId="0" fontId="55" fillId="0" borderId="11" xfId="0" quotePrefix="1" applyFont="1" applyBorder="1" applyAlignment="1">
      <alignment horizontal="center" vertical="center" wrapText="1"/>
    </xf>
    <xf numFmtId="166" fontId="60" fillId="2" borderId="11" xfId="0" applyNumberFormat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0" fontId="0" fillId="0" borderId="11" xfId="0" applyFont="1" applyBorder="1" applyAlignment="1">
      <alignment horizontal="right" vertical="center" wrapText="1"/>
    </xf>
    <xf numFmtId="0" fontId="61" fillId="4" borderId="11" xfId="0" applyFont="1" applyFill="1" applyBorder="1" applyAlignment="1">
      <alignment vertical="center"/>
    </xf>
    <xf numFmtId="0" fontId="61" fillId="4" borderId="11" xfId="0" applyFont="1" applyFill="1" applyBorder="1" applyAlignment="1">
      <alignment horizontal="center" vertical="center" wrapText="1"/>
    </xf>
    <xf numFmtId="10" fontId="61" fillId="4" borderId="11" xfId="1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6" fontId="29" fillId="0" borderId="0" xfId="1" applyNumberFormat="1" applyFont="1" applyFill="1"/>
    <xf numFmtId="169" fontId="29" fillId="0" borderId="0" xfId="0" applyNumberFormat="1" applyFont="1" applyFill="1"/>
    <xf numFmtId="0" fontId="29" fillId="0" borderId="0" xfId="0" applyFont="1"/>
    <xf numFmtId="168" fontId="61" fillId="4" borderId="11" xfId="0" applyNumberFormat="1" applyFont="1" applyFill="1" applyBorder="1" applyAlignment="1">
      <alignment horizontal="right" vertical="center"/>
    </xf>
    <xf numFmtId="0" fontId="29" fillId="0" borderId="0" xfId="0" applyFont="1" applyBorder="1"/>
    <xf numFmtId="168" fontId="29" fillId="0" borderId="0" xfId="1" applyNumberFormat="1" applyFont="1" applyBorder="1"/>
    <xf numFmtId="0" fontId="12" fillId="0" borderId="11" xfId="0" applyFont="1" applyBorder="1" applyAlignment="1">
      <alignment horizontal="right" vertical="center" wrapText="1"/>
    </xf>
    <xf numFmtId="169" fontId="12" fillId="2" borderId="11" xfId="0" applyNumberFormat="1" applyFont="1" applyFill="1" applyBorder="1" applyAlignment="1">
      <alignment horizontal="right" vertical="center"/>
    </xf>
    <xf numFmtId="166" fontId="12" fillId="2" borderId="11" xfId="1" applyNumberFormat="1" applyFont="1" applyFill="1" applyBorder="1" applyAlignment="1">
      <alignment horizontal="right" vertical="center"/>
    </xf>
    <xf numFmtId="169" fontId="0" fillId="0" borderId="0" xfId="0" applyNumberFormat="1" applyFont="1" applyFill="1"/>
    <xf numFmtId="0" fontId="0" fillId="0" borderId="0" xfId="0" applyFont="1" applyFill="1"/>
    <xf numFmtId="0" fontId="61" fillId="4" borderId="11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169" fontId="0" fillId="0" borderId="0" xfId="0" applyNumberFormat="1" applyFont="1" applyFill="1" applyAlignment="1">
      <alignment vertical="center"/>
    </xf>
    <xf numFmtId="17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25" fillId="0" borderId="6" xfId="0" quotePrefix="1" applyFont="1" applyBorder="1" applyAlignment="1">
      <alignment horizontal="left" vertical="center"/>
    </xf>
    <xf numFmtId="3" fontId="29" fillId="0" borderId="0" xfId="0" applyNumberFormat="1" applyFont="1" applyBorder="1"/>
    <xf numFmtId="10" fontId="29" fillId="0" borderId="0" xfId="1" applyNumberFormat="1" applyFont="1"/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168" fontId="0" fillId="0" borderId="0" xfId="0" applyNumberFormat="1" applyFont="1" applyAlignment="1">
      <alignment vertical="center"/>
    </xf>
    <xf numFmtId="166" fontId="60" fillId="2" borderId="11" xfId="0" applyNumberFormat="1" applyFont="1" applyFill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0" fontId="61" fillId="0" borderId="10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/>
    </xf>
    <xf numFmtId="166" fontId="60" fillId="2" borderId="11" xfId="1" applyNumberFormat="1" applyFont="1" applyFill="1" applyBorder="1" applyAlignment="1">
      <alignment horizontal="right" vertical="center"/>
    </xf>
    <xf numFmtId="168" fontId="0" fillId="0" borderId="0" xfId="0" applyNumberFormat="1" applyFont="1" applyFill="1" applyAlignment="1">
      <alignment vertical="center"/>
    </xf>
    <xf numFmtId="167" fontId="0" fillId="0" borderId="0" xfId="1" applyNumberFormat="1" applyFont="1" applyAlignment="1">
      <alignment vertical="center"/>
    </xf>
    <xf numFmtId="0" fontId="29" fillId="0" borderId="0" xfId="0" applyFont="1" applyFill="1" applyBorder="1"/>
    <xf numFmtId="166" fontId="29" fillId="0" borderId="0" xfId="1" applyNumberFormat="1" applyFont="1" applyFill="1" applyBorder="1"/>
    <xf numFmtId="169" fontId="29" fillId="0" borderId="0" xfId="0" applyNumberFormat="1" applyFont="1" applyFill="1" applyBorder="1"/>
    <xf numFmtId="170" fontId="58" fillId="0" borderId="0" xfId="7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vertical="center"/>
    </xf>
    <xf numFmtId="9" fontId="29" fillId="0" borderId="0" xfId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vertical="center"/>
    </xf>
    <xf numFmtId="166" fontId="30" fillId="0" borderId="0" xfId="1" applyNumberFormat="1" applyFont="1" applyFill="1" applyBorder="1" applyAlignment="1">
      <alignment horizontal="right" vertical="center"/>
    </xf>
    <xf numFmtId="169" fontId="30" fillId="0" borderId="0" xfId="0" applyNumberFormat="1" applyFont="1" applyFill="1" applyBorder="1" applyAlignment="1">
      <alignment horizontal="right" vertical="center"/>
    </xf>
    <xf numFmtId="0" fontId="58" fillId="0" borderId="0" xfId="0" applyFont="1" applyBorder="1"/>
    <xf numFmtId="9" fontId="58" fillId="0" borderId="5" xfId="0" applyNumberFormat="1" applyFont="1" applyFill="1" applyBorder="1"/>
    <xf numFmtId="0" fontId="37" fillId="3" borderId="11" xfId="0" applyFont="1" applyFill="1" applyBorder="1" applyAlignment="1">
      <alignment horizontal="left" vertical="center" wrapText="1"/>
    </xf>
    <xf numFmtId="3" fontId="33" fillId="3" borderId="11" xfId="0" applyNumberFormat="1" applyFont="1" applyFill="1" applyBorder="1" applyAlignment="1">
      <alignment horizontal="center" vertical="center"/>
    </xf>
    <xf numFmtId="0" fontId="6" fillId="0" borderId="0" xfId="0" applyFont="1"/>
    <xf numFmtId="0" fontId="33" fillId="0" borderId="0" xfId="0" applyFont="1"/>
    <xf numFmtId="3" fontId="29" fillId="0" borderId="0" xfId="0" applyNumberFormat="1" applyFont="1"/>
    <xf numFmtId="0" fontId="19" fillId="0" borderId="11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/>
    <xf numFmtId="0" fontId="8" fillId="0" borderId="1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7" fillId="0" borderId="0" xfId="0" applyFont="1"/>
    <xf numFmtId="3" fontId="19" fillId="0" borderId="11" xfId="0" applyNumberFormat="1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1" xfId="0" quotePrefix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Alignment="1">
      <alignment textRotation="90"/>
    </xf>
    <xf numFmtId="3" fontId="33" fillId="0" borderId="0" xfId="0" applyNumberFormat="1" applyFont="1"/>
    <xf numFmtId="3" fontId="37" fillId="7" borderId="11" xfId="2" applyNumberFormat="1" applyFont="1" applyFill="1" applyBorder="1" applyAlignment="1">
      <alignment horizontal="center" vertical="center"/>
    </xf>
    <xf numFmtId="3" fontId="37" fillId="7" borderId="11" xfId="0" applyNumberFormat="1" applyFont="1" applyFill="1" applyBorder="1" applyAlignment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/>
    </xf>
    <xf numFmtId="3" fontId="37" fillId="3" borderId="11" xfId="2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3" fontId="11" fillId="7" borderId="11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/>
    </xf>
    <xf numFmtId="3" fontId="6" fillId="7" borderId="11" xfId="0" applyNumberFormat="1" applyFont="1" applyFill="1" applyBorder="1" applyAlignment="1">
      <alignment horizontal="center" vertical="center"/>
    </xf>
    <xf numFmtId="171" fontId="0" fillId="0" borderId="0" xfId="7" applyNumberFormat="1" applyFont="1" applyFill="1" applyBorder="1" applyAlignment="1">
      <alignment horizontal="center" vertical="center"/>
    </xf>
    <xf numFmtId="172" fontId="8" fillId="0" borderId="0" xfId="0" applyNumberFormat="1" applyFont="1" applyFill="1" applyBorder="1" applyAlignment="1">
      <alignment wrapText="1"/>
    </xf>
    <xf numFmtId="9" fontId="63" fillId="4" borderId="11" xfId="1" applyNumberFormat="1" applyFont="1" applyFill="1" applyBorder="1" applyAlignment="1">
      <alignment horizontal="center" vertical="center" wrapText="1"/>
    </xf>
    <xf numFmtId="9" fontId="14" fillId="4" borderId="11" xfId="1" applyNumberFormat="1" applyFont="1" applyFill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right" vertical="center"/>
    </xf>
    <xf numFmtId="170" fontId="8" fillId="0" borderId="0" xfId="0" applyNumberFormat="1" applyFont="1"/>
    <xf numFmtId="0" fontId="25" fillId="0" borderId="0" xfId="0" quotePrefix="1" applyFont="1" applyAlignment="1">
      <alignment horizontal="left"/>
    </xf>
    <xf numFmtId="0" fontId="23" fillId="0" borderId="0" xfId="0" applyFont="1"/>
    <xf numFmtId="0" fontId="24" fillId="0" borderId="0" xfId="0" applyFont="1"/>
    <xf numFmtId="168" fontId="0" fillId="0" borderId="0" xfId="0" applyNumberFormat="1" applyAlignment="1">
      <alignment vertical="center"/>
    </xf>
    <xf numFmtId="0" fontId="0" fillId="0" borderId="11" xfId="0" applyBorder="1" applyAlignment="1">
      <alignment horizontal="right" vertical="center"/>
    </xf>
    <xf numFmtId="168" fontId="0" fillId="0" borderId="11" xfId="0" applyNumberFormat="1" applyBorder="1" applyAlignment="1">
      <alignment vertical="center"/>
    </xf>
    <xf numFmtId="0" fontId="61" fillId="0" borderId="0" xfId="0" applyFont="1" applyAlignment="1">
      <alignment horizontal="center" vertical="center" wrapText="1"/>
    </xf>
    <xf numFmtId="169" fontId="12" fillId="0" borderId="11" xfId="0" applyNumberFormat="1" applyFont="1" applyBorder="1" applyAlignment="1">
      <alignment horizontal="right" vertical="center"/>
    </xf>
    <xf numFmtId="169" fontId="0" fillId="0" borderId="0" xfId="0" applyNumberFormat="1" applyAlignment="1">
      <alignment vertical="center"/>
    </xf>
    <xf numFmtId="0" fontId="0" fillId="0" borderId="11" xfId="0" applyBorder="1" applyAlignment="1">
      <alignment horizontal="right" vertical="center" wrapText="1"/>
    </xf>
    <xf numFmtId="169" fontId="0" fillId="0" borderId="11" xfId="0" applyNumberFormat="1" applyBorder="1" applyAlignment="1">
      <alignment horizontal="right" vertical="center"/>
    </xf>
    <xf numFmtId="169" fontId="30" fillId="0" borderId="11" xfId="0" applyNumberFormat="1" applyFont="1" applyBorder="1" applyAlignment="1">
      <alignment horizontal="right" vertical="center"/>
    </xf>
    <xf numFmtId="0" fontId="62" fillId="0" borderId="0" xfId="0" applyFont="1" applyAlignment="1">
      <alignment horizontal="center"/>
    </xf>
    <xf numFmtId="0" fontId="64" fillId="4" borderId="11" xfId="0" applyFont="1" applyFill="1" applyBorder="1" applyAlignment="1">
      <alignment vertical="center"/>
    </xf>
    <xf numFmtId="168" fontId="64" fillId="4" borderId="11" xfId="0" applyNumberFormat="1" applyFont="1" applyFill="1" applyBorder="1" applyAlignment="1">
      <alignment horizontal="right" vertical="center"/>
    </xf>
    <xf numFmtId="0" fontId="65" fillId="0" borderId="0" xfId="0" applyFont="1"/>
    <xf numFmtId="3" fontId="65" fillId="0" borderId="0" xfId="0" applyNumberFormat="1" applyFont="1"/>
    <xf numFmtId="10" fontId="65" fillId="0" borderId="0" xfId="1" applyNumberFormat="1" applyFont="1"/>
    <xf numFmtId="3" fontId="0" fillId="0" borderId="0" xfId="0" applyNumberFormat="1" applyAlignment="1">
      <alignment vertical="center"/>
    </xf>
    <xf numFmtId="169" fontId="0" fillId="2" borderId="11" xfId="0" applyNumberFormat="1" applyFill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30" fillId="0" borderId="11" xfId="0" applyFont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 wrapText="1"/>
    </xf>
    <xf numFmtId="9" fontId="0" fillId="0" borderId="0" xfId="1" applyFont="1" applyFill="1"/>
    <xf numFmtId="3" fontId="11" fillId="3" borderId="11" xfId="0" applyNumberFormat="1" applyFont="1" applyFill="1" applyBorder="1" applyAlignment="1">
      <alignment horizontal="right" vertical="center"/>
    </xf>
    <xf numFmtId="170" fontId="11" fillId="3" borderId="11" xfId="7" applyNumberFormat="1" applyFont="1" applyFill="1" applyBorder="1" applyAlignment="1">
      <alignment horizontal="right" vertical="center"/>
    </xf>
    <xf numFmtId="3" fontId="11" fillId="3" borderId="11" xfId="0" applyNumberFormat="1" applyFont="1" applyFill="1" applyBorder="1" applyAlignment="1">
      <alignment horizontal="right" vertical="center" wrapText="1"/>
    </xf>
    <xf numFmtId="0" fontId="43" fillId="0" borderId="0" xfId="0" applyFont="1" applyFill="1" applyAlignment="1">
      <alignment vertical="top"/>
    </xf>
    <xf numFmtId="0" fontId="27" fillId="0" borderId="0" xfId="0" applyFont="1" applyBorder="1" applyAlignment="1">
      <alignment wrapText="1"/>
    </xf>
    <xf numFmtId="0" fontId="52" fillId="0" borderId="0" xfId="0" applyFont="1" applyAlignment="1">
      <alignment wrapText="1"/>
    </xf>
    <xf numFmtId="0" fontId="17" fillId="0" borderId="0" xfId="0" applyFont="1" applyBorder="1"/>
    <xf numFmtId="0" fontId="47" fillId="0" borderId="0" xfId="0" applyFont="1" applyBorder="1"/>
    <xf numFmtId="0" fontId="46" fillId="0" borderId="0" xfId="0" applyFont="1" applyBorder="1"/>
    <xf numFmtId="0" fontId="0" fillId="0" borderId="0" xfId="0" applyBorder="1" applyAlignment="1">
      <alignment wrapText="1"/>
    </xf>
    <xf numFmtId="0" fontId="0" fillId="0" borderId="0" xfId="0" quotePrefix="1" applyBorder="1" applyAlignment="1">
      <alignment horizontal="left"/>
    </xf>
    <xf numFmtId="0" fontId="2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30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9" fontId="8" fillId="0" borderId="11" xfId="0" applyNumberFormat="1" applyFont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vertical="center" wrapText="1"/>
    </xf>
    <xf numFmtId="170" fontId="8" fillId="8" borderId="11" xfId="7" applyNumberFormat="1" applyFont="1" applyFill="1" applyBorder="1" applyAlignment="1">
      <alignment horizontal="center" vertical="center" wrapText="1"/>
    </xf>
    <xf numFmtId="170" fontId="8" fillId="8" borderId="11" xfId="7" applyNumberFormat="1" applyFont="1" applyFill="1" applyBorder="1" applyAlignment="1">
      <alignment horizontal="left" vertical="center" wrapText="1"/>
    </xf>
    <xf numFmtId="9" fontId="8" fillId="8" borderId="11" xfId="0" applyNumberFormat="1" applyFont="1" applyFill="1" applyBorder="1" applyAlignment="1">
      <alignment horizontal="center" vertical="center" wrapText="1"/>
    </xf>
    <xf numFmtId="3" fontId="8" fillId="8" borderId="0" xfId="1" applyNumberFormat="1" applyFont="1" applyFill="1" applyBorder="1" applyAlignment="1">
      <alignment vertical="center" wrapText="1"/>
    </xf>
    <xf numFmtId="3" fontId="8" fillId="8" borderId="0" xfId="0" applyNumberFormat="1" applyFont="1" applyFill="1" applyAlignment="1">
      <alignment vertical="center" wrapText="1"/>
    </xf>
    <xf numFmtId="165" fontId="9" fillId="8" borderId="0" xfId="0" applyNumberFormat="1" applyFont="1" applyFill="1" applyAlignment="1">
      <alignment vertical="center" wrapText="1"/>
    </xf>
    <xf numFmtId="0" fontId="8" fillId="8" borderId="0" xfId="0" applyFont="1" applyFill="1" applyAlignment="1">
      <alignment vertical="center" wrapText="1"/>
    </xf>
    <xf numFmtId="9" fontId="33" fillId="3" borderId="11" xfId="0" applyNumberFormat="1" applyFont="1" applyFill="1" applyBorder="1" applyAlignment="1">
      <alignment horizontal="center" vertical="center" wrapText="1"/>
    </xf>
    <xf numFmtId="168" fontId="0" fillId="0" borderId="11" xfId="0" applyNumberFormat="1" applyFont="1" applyFill="1" applyBorder="1" applyAlignment="1">
      <alignment vertical="center"/>
    </xf>
    <xf numFmtId="0" fontId="19" fillId="0" borderId="11" xfId="0" applyFont="1" applyBorder="1"/>
    <xf numFmtId="0" fontId="8" fillId="0" borderId="11" xfId="0" applyFont="1" applyBorder="1" applyAlignment="1">
      <alignment horizontal="center" vertical="center" wrapText="1"/>
    </xf>
    <xf numFmtId="168" fontId="30" fillId="0" borderId="11" xfId="0" applyNumberFormat="1" applyFont="1" applyFill="1" applyBorder="1" applyAlignment="1">
      <alignment vertical="center"/>
    </xf>
    <xf numFmtId="166" fontId="69" fillId="2" borderId="11" xfId="0" applyNumberFormat="1" applyFont="1" applyFill="1" applyBorder="1" applyAlignment="1">
      <alignment vertical="center"/>
    </xf>
    <xf numFmtId="169" fontId="59" fillId="0" borderId="11" xfId="0" applyNumberFormat="1" applyFont="1" applyFill="1" applyBorder="1" applyAlignment="1">
      <alignment horizontal="right" vertical="center"/>
    </xf>
    <xf numFmtId="168" fontId="59" fillId="2" borderId="11" xfId="0" applyNumberFormat="1" applyFont="1" applyFill="1" applyBorder="1" applyAlignment="1">
      <alignment horizontal="right" vertical="center"/>
    </xf>
    <xf numFmtId="166" fontId="70" fillId="2" borderId="11" xfId="0" applyNumberFormat="1" applyFont="1" applyFill="1" applyBorder="1" applyAlignment="1">
      <alignment horizontal="right" vertical="center"/>
    </xf>
    <xf numFmtId="169" fontId="30" fillId="0" borderId="11" xfId="0" applyNumberFormat="1" applyFont="1" applyFill="1" applyBorder="1" applyAlignment="1">
      <alignment horizontal="right" vertical="center"/>
    </xf>
    <xf numFmtId="168" fontId="30" fillId="2" borderId="11" xfId="0" applyNumberFormat="1" applyFont="1" applyFill="1" applyBorder="1" applyAlignment="1">
      <alignment horizontal="right" vertical="center"/>
    </xf>
    <xf numFmtId="166" fontId="69" fillId="2" borderId="11" xfId="0" applyNumberFormat="1" applyFont="1" applyFill="1" applyBorder="1" applyAlignment="1">
      <alignment horizontal="right" vertical="center"/>
    </xf>
    <xf numFmtId="168" fontId="71" fillId="0" borderId="11" xfId="0" applyNumberFormat="1" applyFont="1" applyFill="1" applyBorder="1" applyAlignment="1">
      <alignment vertical="center"/>
    </xf>
    <xf numFmtId="168" fontId="71" fillId="2" borderId="11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9" fontId="59" fillId="2" borderId="11" xfId="0" applyNumberFormat="1" applyFont="1" applyFill="1" applyBorder="1" applyAlignment="1">
      <alignment horizontal="right" vertical="center"/>
    </xf>
    <xf numFmtId="166" fontId="59" fillId="2" borderId="11" xfId="1" applyNumberFormat="1" applyFont="1" applyFill="1" applyBorder="1" applyAlignment="1">
      <alignment horizontal="right" vertical="center"/>
    </xf>
    <xf numFmtId="169" fontId="30" fillId="2" borderId="11" xfId="0" applyNumberFormat="1" applyFont="1" applyFill="1" applyBorder="1" applyAlignment="1">
      <alignment horizontal="right" vertical="center"/>
    </xf>
    <xf numFmtId="166" fontId="69" fillId="2" borderId="11" xfId="1" applyNumberFormat="1" applyFont="1" applyFill="1" applyBorder="1" applyAlignment="1">
      <alignment horizontal="right" vertical="center"/>
    </xf>
    <xf numFmtId="10" fontId="59" fillId="2" borderId="11" xfId="1" applyNumberFormat="1" applyFont="1" applyFill="1" applyBorder="1" applyAlignment="1">
      <alignment horizontal="right" vertical="center"/>
    </xf>
    <xf numFmtId="166" fontId="30" fillId="2" borderId="11" xfId="1" applyNumberFormat="1" applyFont="1" applyFill="1" applyBorder="1" applyAlignment="1">
      <alignment horizontal="right" vertical="center"/>
    </xf>
    <xf numFmtId="169" fontId="71" fillId="0" borderId="11" xfId="0" applyNumberFormat="1" applyFont="1" applyFill="1" applyBorder="1" applyAlignment="1">
      <alignment horizontal="right" vertical="center"/>
    </xf>
    <xf numFmtId="169" fontId="71" fillId="2" borderId="11" xfId="0" applyNumberFormat="1" applyFont="1" applyFill="1" applyBorder="1" applyAlignment="1">
      <alignment horizontal="right" vertical="center"/>
    </xf>
    <xf numFmtId="10" fontId="7" fillId="2" borderId="11" xfId="1" applyNumberFormat="1" applyFont="1" applyFill="1" applyBorder="1" applyAlignment="1">
      <alignment horizontal="right" vertical="center"/>
    </xf>
    <xf numFmtId="0" fontId="8" fillId="8" borderId="11" xfId="0" applyFont="1" applyFill="1" applyBorder="1" applyAlignment="1">
      <alignment horizontal="left" vertical="center" wrapText="1"/>
    </xf>
    <xf numFmtId="168" fontId="1" fillId="0" borderId="11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37" fillId="7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3" fontId="33" fillId="3" borderId="11" xfId="0" applyNumberFormat="1" applyFont="1" applyFill="1" applyBorder="1" applyAlignment="1">
      <alignment horizontal="center" vertical="center" wrapText="1"/>
    </xf>
    <xf numFmtId="3" fontId="37" fillId="3" borderId="1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67" fillId="0" borderId="0" xfId="0" applyFont="1" applyAlignment="1">
      <alignment horizontal="left" vertical="top" wrapText="1"/>
    </xf>
    <xf numFmtId="0" fontId="43" fillId="0" borderId="0" xfId="0" applyFont="1" applyFill="1" applyAlignment="1">
      <alignment horizontal="left" vertical="top" wrapText="1"/>
    </xf>
    <xf numFmtId="0" fontId="62" fillId="0" borderId="0" xfId="0" applyFont="1" applyBorder="1" applyAlignment="1">
      <alignment horizontal="center"/>
    </xf>
    <xf numFmtId="0" fontId="62" fillId="0" borderId="0" xfId="0" quotePrefix="1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62" fillId="0" borderId="2" xfId="0" quotePrefix="1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12" fillId="0" borderId="11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8" fillId="0" borderId="11" xfId="0" quotePrefix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1" fillId="0" borderId="11" xfId="0" quotePrefix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vertical="center" wrapText="1"/>
    </xf>
    <xf numFmtId="0" fontId="14" fillId="4" borderId="11" xfId="0" quotePrefix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1" fillId="2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 wrapText="1"/>
    </xf>
    <xf numFmtId="0" fontId="51" fillId="2" borderId="11" xfId="0" quotePrefix="1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left" vertical="center"/>
    </xf>
    <xf numFmtId="0" fontId="62" fillId="0" borderId="0" xfId="0" quotePrefix="1" applyFont="1" applyAlignment="1">
      <alignment horizontal="center"/>
    </xf>
    <xf numFmtId="0" fontId="39" fillId="0" borderId="11" xfId="0" quotePrefix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10" fillId="0" borderId="11" xfId="0" quotePrefix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51" fillId="2" borderId="13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top" wrapText="1"/>
    </xf>
    <xf numFmtId="0" fontId="37" fillId="7" borderId="11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left" indent="3"/>
    </xf>
    <xf numFmtId="0" fontId="17" fillId="2" borderId="11" xfId="0" quotePrefix="1" applyFont="1" applyFill="1" applyBorder="1" applyAlignment="1">
      <alignment horizontal="center" vertical="center"/>
    </xf>
    <xf numFmtId="166" fontId="11" fillId="3" borderId="11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 wrapText="1"/>
    </xf>
  </cellXfs>
  <cellStyles count="9">
    <cellStyle name="Bad 2" xfId="6" xr:uid="{00000000-0005-0000-0000-000000000000}"/>
    <cellStyle name="Comma" xfId="7" builtinId="3"/>
    <cellStyle name="Comma 2" xfId="2" xr:uid="{00000000-0005-0000-0000-000002000000}"/>
    <cellStyle name="Normal" xfId="0" builtinId="0"/>
    <cellStyle name="Normal 2" xfId="4" xr:uid="{00000000-0005-0000-0000-000004000000}"/>
    <cellStyle name="Normal 2 2" xfId="8" xr:uid="{00000000-0005-0000-0000-000005000000}"/>
    <cellStyle name="Normal 3" xfId="5" xr:uid="{00000000-0005-0000-0000-000006000000}"/>
    <cellStyle name="Parasts 2" xfId="3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BBA5D3"/>
      <color rgb="FF5762F3"/>
      <color rgb="FF5D36EE"/>
      <color rgb="FFFA0000"/>
      <color rgb="FF553066"/>
      <color rgb="FFCAABCD"/>
      <color rgb="FFDE7EAE"/>
      <color rgb="FFDFD5EB"/>
      <color rgb="FFFFCCFF"/>
      <color rgb="FFEFD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74169"/>
  </sheetPr>
  <dimension ref="A1:K27"/>
  <sheetViews>
    <sheetView tabSelected="1" zoomScale="80" zoomScaleNormal="80" workbookViewId="0">
      <selection activeCell="I14" sqref="I14"/>
    </sheetView>
  </sheetViews>
  <sheetFormatPr defaultColWidth="8.88671875" defaultRowHeight="14.4" x14ac:dyDescent="0.3"/>
  <cols>
    <col min="1" max="1" width="12.5546875" customWidth="1"/>
    <col min="8" max="8" width="9.109375" customWidth="1"/>
  </cols>
  <sheetData>
    <row r="1" spans="1:10" ht="18.600000000000001" thickBot="1" x14ac:dyDescent="0.4">
      <c r="A1" s="130" t="s">
        <v>111</v>
      </c>
      <c r="B1" s="129" t="s">
        <v>185</v>
      </c>
      <c r="C1" s="129"/>
      <c r="D1" s="129"/>
      <c r="E1" s="129"/>
      <c r="F1" s="129"/>
      <c r="G1" s="129"/>
      <c r="H1" s="129"/>
      <c r="I1" s="129"/>
    </row>
    <row r="2" spans="1:10" x14ac:dyDescent="0.3">
      <c r="A2" s="128"/>
      <c r="I2" s="127"/>
    </row>
    <row r="3" spans="1:10" s="126" customFormat="1" ht="22.2" customHeight="1" x14ac:dyDescent="0.3">
      <c r="A3" s="382" t="s">
        <v>186</v>
      </c>
      <c r="B3" s="383"/>
      <c r="C3" s="383"/>
      <c r="D3" s="383"/>
      <c r="E3" s="383"/>
      <c r="F3" s="383"/>
      <c r="G3" s="383"/>
      <c r="H3" s="383"/>
      <c r="I3" s="384"/>
    </row>
    <row r="4" spans="1:10" s="126" customFormat="1" ht="19.2" customHeight="1" x14ac:dyDescent="0.3">
      <c r="A4" s="389" t="s">
        <v>110</v>
      </c>
      <c r="B4" s="390"/>
      <c r="C4" s="387" t="s">
        <v>187</v>
      </c>
      <c r="D4" s="383"/>
      <c r="E4" s="383"/>
      <c r="F4" s="383"/>
      <c r="G4" s="383"/>
      <c r="H4" s="383"/>
      <c r="I4" s="384"/>
    </row>
    <row r="5" spans="1:10" ht="19.2" customHeight="1" x14ac:dyDescent="0.3">
      <c r="A5" s="391" t="s">
        <v>109</v>
      </c>
      <c r="B5" s="392"/>
      <c r="C5" s="387" t="s">
        <v>188</v>
      </c>
      <c r="D5" s="27"/>
      <c r="E5" s="27"/>
      <c r="F5" s="27"/>
      <c r="G5" s="27"/>
      <c r="H5" s="27"/>
      <c r="I5" s="385"/>
      <c r="J5" s="125"/>
    </row>
    <row r="6" spans="1:10" ht="19.2" customHeight="1" x14ac:dyDescent="0.3">
      <c r="A6" s="391" t="s">
        <v>108</v>
      </c>
      <c r="B6" s="387"/>
      <c r="C6" s="387" t="s">
        <v>189</v>
      </c>
      <c r="D6" s="131"/>
      <c r="E6" s="131"/>
      <c r="F6" s="131"/>
      <c r="G6" s="131"/>
      <c r="H6" s="131"/>
      <c r="I6" s="27"/>
    </row>
    <row r="7" spans="1:10" ht="19.2" customHeight="1" x14ac:dyDescent="0.3">
      <c r="A7" s="391" t="s">
        <v>107</v>
      </c>
      <c r="B7" s="387"/>
      <c r="C7" s="387" t="s">
        <v>190</v>
      </c>
      <c r="D7" s="131"/>
      <c r="E7" s="131"/>
      <c r="F7" s="131"/>
      <c r="G7" s="131"/>
      <c r="H7" s="131"/>
      <c r="I7" s="27"/>
    </row>
    <row r="8" spans="1:10" ht="19.2" customHeight="1" x14ac:dyDescent="0.3">
      <c r="A8" s="391" t="s">
        <v>106</v>
      </c>
      <c r="B8" s="387"/>
      <c r="C8" s="387" t="s">
        <v>191</v>
      </c>
      <c r="D8" s="131"/>
      <c r="E8" s="131"/>
      <c r="F8" s="131"/>
      <c r="G8" s="131"/>
      <c r="H8" s="131"/>
      <c r="I8" s="27"/>
    </row>
    <row r="9" spans="1:10" ht="19.2" customHeight="1" x14ac:dyDescent="0.3">
      <c r="A9" s="393" t="s">
        <v>105</v>
      </c>
      <c r="B9" s="387"/>
      <c r="C9" s="387" t="s">
        <v>225</v>
      </c>
      <c r="D9" s="131"/>
      <c r="E9" s="131"/>
      <c r="F9" s="131"/>
      <c r="G9" s="131"/>
      <c r="H9" s="131"/>
      <c r="I9" s="27"/>
    </row>
    <row r="10" spans="1:10" ht="24.6" customHeight="1" x14ac:dyDescent="0.3">
      <c r="A10" s="386"/>
      <c r="B10" s="131"/>
      <c r="C10" s="131"/>
      <c r="D10" s="131"/>
      <c r="E10" s="131"/>
      <c r="F10" s="131"/>
      <c r="G10" s="131"/>
      <c r="H10" s="131"/>
      <c r="I10" s="27"/>
    </row>
    <row r="11" spans="1:10" ht="22.2" customHeight="1" x14ac:dyDescent="0.3">
      <c r="A11" s="124" t="s">
        <v>192</v>
      </c>
      <c r="B11" s="124"/>
      <c r="C11" s="124"/>
      <c r="D11" s="124"/>
      <c r="E11" s="124"/>
      <c r="F11" s="124"/>
      <c r="G11" s="124"/>
      <c r="H11" s="124"/>
      <c r="I11" s="124"/>
    </row>
    <row r="12" spans="1:10" ht="19.2" customHeight="1" x14ac:dyDescent="0.3">
      <c r="A12" s="395" t="s">
        <v>110</v>
      </c>
      <c r="B12" s="131"/>
      <c r="C12" s="387" t="s">
        <v>193</v>
      </c>
      <c r="D12" s="131"/>
      <c r="E12" s="131"/>
      <c r="F12" s="131"/>
      <c r="G12" s="131"/>
      <c r="H12" s="131"/>
      <c r="I12" s="131"/>
    </row>
    <row r="13" spans="1:10" ht="19.2" customHeight="1" x14ac:dyDescent="0.3">
      <c r="A13" s="388" t="s">
        <v>104</v>
      </c>
      <c r="B13" s="131"/>
      <c r="C13" s="387" t="s">
        <v>194</v>
      </c>
      <c r="D13" s="131"/>
      <c r="E13" s="131"/>
      <c r="F13" s="131"/>
      <c r="G13" s="131"/>
      <c r="H13" s="131"/>
      <c r="I13" s="131"/>
    </row>
    <row r="14" spans="1:10" ht="19.2" customHeight="1" x14ac:dyDescent="0.3">
      <c r="A14" s="388" t="s">
        <v>103</v>
      </c>
      <c r="B14" s="131"/>
      <c r="C14" s="387" t="s">
        <v>195</v>
      </c>
      <c r="D14" s="131"/>
      <c r="E14" s="131"/>
      <c r="F14" s="131"/>
      <c r="G14" s="131"/>
      <c r="H14" s="131"/>
      <c r="I14" s="131"/>
    </row>
    <row r="15" spans="1:10" ht="19.2" customHeight="1" x14ac:dyDescent="0.3">
      <c r="A15" s="388" t="s">
        <v>102</v>
      </c>
      <c r="B15" s="131"/>
      <c r="C15" s="387" t="s">
        <v>196</v>
      </c>
      <c r="D15" s="131"/>
      <c r="E15" s="131"/>
      <c r="F15" s="131"/>
      <c r="G15" s="131"/>
      <c r="H15" s="131"/>
      <c r="I15" s="131"/>
    </row>
    <row r="16" spans="1:10" ht="19.2" customHeight="1" x14ac:dyDescent="0.3">
      <c r="A16" s="388" t="s">
        <v>176</v>
      </c>
      <c r="B16" s="131"/>
      <c r="C16" s="387" t="s">
        <v>197</v>
      </c>
      <c r="D16" s="131"/>
      <c r="E16" s="131"/>
      <c r="F16" s="131"/>
      <c r="G16" s="131"/>
      <c r="H16" s="131"/>
      <c r="I16" s="131"/>
    </row>
    <row r="17" spans="1:11" ht="19.2" customHeight="1" x14ac:dyDescent="0.3">
      <c r="A17" s="388" t="s">
        <v>177</v>
      </c>
      <c r="B17" s="131"/>
      <c r="C17" s="387" t="s">
        <v>198</v>
      </c>
      <c r="D17" s="131"/>
      <c r="E17" s="131"/>
      <c r="F17" s="131"/>
      <c r="G17" s="131"/>
      <c r="H17" s="131"/>
      <c r="I17" s="131"/>
      <c r="J17" s="380"/>
      <c r="K17" s="380"/>
    </row>
    <row r="18" spans="1:11" ht="19.2" customHeight="1" x14ac:dyDescent="0.3">
      <c r="A18" s="388" t="s">
        <v>178</v>
      </c>
      <c r="B18" s="131"/>
      <c r="C18" s="387" t="s">
        <v>199</v>
      </c>
      <c r="D18" s="131"/>
      <c r="E18" s="131"/>
      <c r="F18" s="131"/>
      <c r="G18" s="131"/>
      <c r="H18" s="131"/>
      <c r="I18" s="131"/>
    </row>
    <row r="19" spans="1:11" ht="24.6" customHeight="1" x14ac:dyDescent="0.3">
      <c r="A19" s="131"/>
      <c r="B19" s="131"/>
      <c r="C19" s="131"/>
      <c r="D19" s="131"/>
      <c r="E19" s="131"/>
      <c r="F19" s="131"/>
      <c r="G19" s="131"/>
      <c r="H19" s="131"/>
      <c r="I19" s="131"/>
    </row>
    <row r="20" spans="1:11" ht="22.2" customHeight="1" x14ac:dyDescent="0.3">
      <c r="A20" s="124" t="s">
        <v>200</v>
      </c>
      <c r="B20" s="124"/>
      <c r="C20" s="124"/>
      <c r="D20" s="124"/>
      <c r="E20" s="124"/>
      <c r="F20" s="124"/>
      <c r="G20" s="124"/>
      <c r="H20" s="124"/>
      <c r="I20" s="124"/>
    </row>
    <row r="21" spans="1:11" ht="19.2" customHeight="1" x14ac:dyDescent="0.3">
      <c r="A21" s="388" t="s">
        <v>179</v>
      </c>
      <c r="B21" s="131"/>
      <c r="C21" s="387" t="s">
        <v>201</v>
      </c>
      <c r="D21" s="131"/>
      <c r="E21" s="131"/>
      <c r="F21" s="131"/>
      <c r="G21" s="131"/>
      <c r="H21" s="131"/>
      <c r="I21" s="131"/>
    </row>
    <row r="22" spans="1:11" ht="19.2" customHeight="1" x14ac:dyDescent="0.3">
      <c r="A22" s="388" t="s">
        <v>180</v>
      </c>
      <c r="B22" s="131"/>
      <c r="C22" s="387" t="s">
        <v>202</v>
      </c>
      <c r="D22" s="131"/>
      <c r="E22" s="131"/>
      <c r="F22" s="131"/>
      <c r="G22" s="131"/>
      <c r="H22" s="131"/>
      <c r="I22" s="131"/>
    </row>
    <row r="23" spans="1:11" s="137" customFormat="1" ht="19.2" customHeight="1" x14ac:dyDescent="0.3">
      <c r="A23" s="388" t="s">
        <v>181</v>
      </c>
      <c r="B23" s="131"/>
      <c r="C23" s="387" t="s">
        <v>203</v>
      </c>
      <c r="D23" s="131"/>
      <c r="E23" s="131"/>
      <c r="F23" s="131"/>
      <c r="G23" s="131"/>
      <c r="H23" s="131"/>
      <c r="I23" s="131"/>
      <c r="J23" s="381"/>
      <c r="K23" s="381"/>
    </row>
    <row r="24" spans="1:11" s="137" customFormat="1" ht="24.6" customHeight="1" x14ac:dyDescent="0.3">
      <c r="A24" s="381"/>
      <c r="B24" s="381"/>
      <c r="C24" s="381"/>
      <c r="D24" s="381"/>
      <c r="E24" s="381"/>
      <c r="F24" s="381"/>
      <c r="G24" s="381"/>
      <c r="H24" s="381"/>
      <c r="I24" s="381"/>
      <c r="J24" s="381"/>
      <c r="K24" s="381"/>
    </row>
    <row r="25" spans="1:11" s="137" customFormat="1" ht="17.100000000000001" customHeight="1" x14ac:dyDescent="0.3"/>
    <row r="26" spans="1:11" s="137" customFormat="1" ht="24" customHeight="1" x14ac:dyDescent="0.3">
      <c r="A26" s="444" t="s">
        <v>182</v>
      </c>
      <c r="B26" s="444"/>
      <c r="C26" s="444"/>
      <c r="D26" s="444"/>
      <c r="E26" s="444"/>
      <c r="F26" s="444"/>
      <c r="G26" s="444"/>
      <c r="H26" s="444"/>
      <c r="I26" s="444"/>
      <c r="J26" s="394"/>
      <c r="K26" s="394"/>
    </row>
    <row r="27" spans="1:11" s="137" customFormat="1" ht="24" customHeight="1" x14ac:dyDescent="0.3">
      <c r="A27" s="444"/>
      <c r="B27" s="444"/>
      <c r="C27" s="444"/>
      <c r="D27" s="444"/>
      <c r="E27" s="444"/>
      <c r="F27" s="444"/>
      <c r="G27" s="444"/>
      <c r="H27" s="444"/>
      <c r="I27" s="444"/>
      <c r="J27" s="394"/>
      <c r="K27" s="394"/>
    </row>
  </sheetData>
  <mergeCells count="1">
    <mergeCell ref="A26:I2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BD0F-8050-4164-9103-8DC1BD39E564}">
  <sheetPr>
    <tabColor rgb="FF5762F3"/>
  </sheetPr>
  <dimension ref="A1:K24"/>
  <sheetViews>
    <sheetView zoomScale="80" zoomScaleNormal="80" workbookViewId="0">
      <selection activeCell="B10" sqref="B10"/>
    </sheetView>
  </sheetViews>
  <sheetFormatPr defaultColWidth="9.109375" defaultRowHeight="14.4" x14ac:dyDescent="0.3"/>
  <cols>
    <col min="1" max="1" width="68.21875" customWidth="1"/>
    <col min="2" max="4" width="21.5546875" customWidth="1"/>
    <col min="5" max="5" width="15" customWidth="1"/>
    <col min="6" max="6" width="17.6640625" customWidth="1"/>
    <col min="7" max="7" width="18.88671875" customWidth="1"/>
    <col min="8" max="8" width="12" customWidth="1"/>
    <col min="9" max="9" width="10.88671875" customWidth="1"/>
    <col min="10" max="10" width="14" bestFit="1" customWidth="1"/>
    <col min="11" max="11" width="10.44140625" bestFit="1" customWidth="1"/>
  </cols>
  <sheetData>
    <row r="1" spans="1:11" ht="20.399999999999999" customHeight="1" x14ac:dyDescent="0.3">
      <c r="A1" s="195" t="s">
        <v>214</v>
      </c>
      <c r="B1" t="s">
        <v>112</v>
      </c>
      <c r="E1" s="23"/>
    </row>
    <row r="2" spans="1:11" ht="9" customHeight="1" x14ac:dyDescent="0.3">
      <c r="B2" s="24"/>
      <c r="C2" s="25"/>
    </row>
    <row r="3" spans="1:11" s="366" customFormat="1" ht="18" x14ac:dyDescent="0.35">
      <c r="A3" s="364" t="s">
        <v>128</v>
      </c>
      <c r="B3" s="365">
        <f>SUM(B5:B6)</f>
        <v>40745956</v>
      </c>
      <c r="E3" s="367"/>
      <c r="F3" s="368"/>
    </row>
    <row r="4" spans="1:11" s="141" customFormat="1" ht="31.2" x14ac:dyDescent="0.3">
      <c r="A4" s="454" t="s">
        <v>59</v>
      </c>
      <c r="B4" s="454"/>
      <c r="C4" s="255" t="s">
        <v>6</v>
      </c>
      <c r="F4" s="143"/>
    </row>
    <row r="5" spans="1:11" s="141" customFormat="1" ht="19.8" customHeight="1" x14ac:dyDescent="0.3">
      <c r="A5" s="374" t="s">
        <v>141</v>
      </c>
      <c r="B5" s="356">
        <v>33826591</v>
      </c>
      <c r="C5" s="249">
        <f>B5/B3</f>
        <v>0.83018277936588358</v>
      </c>
      <c r="E5" s="369"/>
      <c r="F5" s="145"/>
      <c r="G5" s="354"/>
    </row>
    <row r="6" spans="1:11" s="141" customFormat="1" ht="19.8" customHeight="1" x14ac:dyDescent="0.3">
      <c r="A6" s="252" t="s">
        <v>157</v>
      </c>
      <c r="B6" s="356">
        <v>6919365</v>
      </c>
      <c r="C6" s="249">
        <f>B6/B3</f>
        <v>0.16981722063411642</v>
      </c>
    </row>
    <row r="7" spans="1:11" s="259" customFormat="1" ht="30" customHeight="1" x14ac:dyDescent="0.3">
      <c r="A7" s="471" t="s">
        <v>230</v>
      </c>
      <c r="B7" s="471"/>
      <c r="C7" s="471"/>
      <c r="D7" s="471"/>
      <c r="E7" s="471"/>
    </row>
    <row r="8" spans="1:11" s="259" customFormat="1" ht="46.8" x14ac:dyDescent="0.3">
      <c r="A8" s="253"/>
      <c r="B8" s="254" t="s">
        <v>141</v>
      </c>
      <c r="C8" s="254" t="s">
        <v>157</v>
      </c>
      <c r="D8" s="254" t="s">
        <v>61</v>
      </c>
      <c r="E8" s="255" t="s">
        <v>6</v>
      </c>
      <c r="G8" s="357"/>
    </row>
    <row r="9" spans="1:11" s="141" customFormat="1" ht="19.8" customHeight="1" x14ac:dyDescent="0.3">
      <c r="A9" s="263" t="s">
        <v>229</v>
      </c>
      <c r="B9" s="358">
        <f>SUM(B10:B14)</f>
        <v>33175057</v>
      </c>
      <c r="C9" s="358">
        <f>SUM(C10:C14)</f>
        <v>5178167</v>
      </c>
      <c r="D9" s="264">
        <f t="shared" ref="D9:D14" si="0">SUM(B9:C9)</f>
        <v>38353224</v>
      </c>
      <c r="E9" s="265">
        <f>D9/B3</f>
        <v>0.94127682266186119</v>
      </c>
      <c r="G9" s="142"/>
      <c r="J9" s="143"/>
    </row>
    <row r="10" spans="1:11" s="141" customFormat="1" ht="19.8" customHeight="1" x14ac:dyDescent="0.3">
      <c r="A10" s="360" t="s">
        <v>28</v>
      </c>
      <c r="B10" s="361">
        <v>18479513</v>
      </c>
      <c r="C10" s="361">
        <v>2057320</v>
      </c>
      <c r="D10" s="370">
        <f t="shared" si="0"/>
        <v>20536833</v>
      </c>
      <c r="E10" s="283">
        <f>D10/B3</f>
        <v>0.50402138067394953</v>
      </c>
      <c r="F10" s="141" t="s">
        <v>112</v>
      </c>
      <c r="G10" s="144"/>
      <c r="H10" s="359"/>
      <c r="J10" s="145"/>
      <c r="K10" s="371"/>
    </row>
    <row r="11" spans="1:11" s="141" customFormat="1" ht="19.8" customHeight="1" x14ac:dyDescent="0.3">
      <c r="A11" s="360" t="s">
        <v>29</v>
      </c>
      <c r="B11" s="361">
        <v>5152081</v>
      </c>
      <c r="C11" s="361">
        <v>474309</v>
      </c>
      <c r="D11" s="370">
        <f t="shared" si="0"/>
        <v>5626390</v>
      </c>
      <c r="E11" s="283">
        <f>D11/B3</f>
        <v>0.13808462366179358</v>
      </c>
      <c r="G11" s="142"/>
    </row>
    <row r="12" spans="1:11" s="141" customFormat="1" ht="19.8" customHeight="1" x14ac:dyDescent="0.3">
      <c r="A12" s="360" t="s">
        <v>30</v>
      </c>
      <c r="B12" s="361">
        <v>5065582</v>
      </c>
      <c r="C12" s="362">
        <v>2366581</v>
      </c>
      <c r="D12" s="370">
        <f t="shared" si="0"/>
        <v>7432163</v>
      </c>
      <c r="E12" s="283">
        <f>D12/B3</f>
        <v>0.18240246958495709</v>
      </c>
      <c r="G12" s="144"/>
      <c r="H12" s="359"/>
    </row>
    <row r="13" spans="1:11" s="141" customFormat="1" ht="19.8" customHeight="1" x14ac:dyDescent="0.3">
      <c r="A13" s="360" t="s">
        <v>31</v>
      </c>
      <c r="B13" s="361">
        <v>3208387</v>
      </c>
      <c r="C13" s="361">
        <v>267998</v>
      </c>
      <c r="D13" s="370">
        <f t="shared" si="0"/>
        <v>3476385</v>
      </c>
      <c r="E13" s="283">
        <f>D13/B3</f>
        <v>8.5318528297630328E-2</v>
      </c>
    </row>
    <row r="14" spans="1:11" s="141" customFormat="1" ht="19.8" customHeight="1" x14ac:dyDescent="0.3">
      <c r="A14" s="372" t="s">
        <v>32</v>
      </c>
      <c r="B14" s="362">
        <v>1269494</v>
      </c>
      <c r="C14" s="362">
        <v>11959</v>
      </c>
      <c r="D14" s="370">
        <f t="shared" si="0"/>
        <v>1281453</v>
      </c>
      <c r="E14" s="283">
        <f>D14/B3</f>
        <v>3.1449820443530639E-2</v>
      </c>
    </row>
    <row r="15" spans="1:11" s="259" customFormat="1" ht="30" customHeight="1" x14ac:dyDescent="0.3">
      <c r="A15" s="453" t="s">
        <v>231</v>
      </c>
      <c r="B15" s="453"/>
      <c r="C15" s="453"/>
      <c r="D15" s="453"/>
      <c r="E15" s="453"/>
      <c r="F15" s="363"/>
    </row>
    <row r="16" spans="1:11" s="259" customFormat="1" ht="46.8" x14ac:dyDescent="0.3">
      <c r="A16" s="253"/>
      <c r="B16" s="254" t="s">
        <v>141</v>
      </c>
      <c r="C16" s="254" t="s">
        <v>157</v>
      </c>
      <c r="D16" s="254" t="s">
        <v>61</v>
      </c>
      <c r="E16" s="255" t="s">
        <v>6</v>
      </c>
    </row>
    <row r="17" spans="1:8" s="141" customFormat="1" ht="19.8" customHeight="1" x14ac:dyDescent="0.3">
      <c r="A17" s="355" t="s">
        <v>121</v>
      </c>
      <c r="B17" s="356">
        <v>651534</v>
      </c>
      <c r="C17" s="356">
        <v>1741198</v>
      </c>
      <c r="D17" s="370">
        <f>SUM(B17:C17)</f>
        <v>2392732</v>
      </c>
      <c r="E17" s="287">
        <f>D17/B3</f>
        <v>5.8723177338138782E-2</v>
      </c>
      <c r="F17" s="354"/>
      <c r="G17" s="144"/>
      <c r="H17" s="359"/>
    </row>
    <row r="18" spans="1:8" ht="25.5" customHeight="1" x14ac:dyDescent="0.3"/>
    <row r="19" spans="1:8" ht="31.35" customHeight="1" x14ac:dyDescent="0.3">
      <c r="A19" s="445" t="s">
        <v>159</v>
      </c>
      <c r="B19" s="445"/>
      <c r="C19" s="445"/>
      <c r="D19" s="445"/>
    </row>
    <row r="21" spans="1:8" x14ac:dyDescent="0.3">
      <c r="B21" s="46"/>
      <c r="C21" s="46"/>
      <c r="D21" s="46"/>
      <c r="E21" s="46"/>
      <c r="F21" s="46"/>
      <c r="G21" s="46"/>
    </row>
    <row r="22" spans="1:8" x14ac:dyDescent="0.3">
      <c r="B22" s="28"/>
      <c r="C22" s="28"/>
      <c r="D22" s="28"/>
      <c r="E22" s="28"/>
      <c r="F22" s="28"/>
      <c r="G22" s="28"/>
    </row>
    <row r="23" spans="1:8" x14ac:dyDescent="0.3">
      <c r="B23" s="28"/>
      <c r="C23" s="28"/>
      <c r="D23" s="28"/>
      <c r="E23" s="28"/>
      <c r="F23" s="28"/>
      <c r="G23" s="28"/>
    </row>
    <row r="24" spans="1:8" x14ac:dyDescent="0.3">
      <c r="B24" s="28"/>
      <c r="C24" s="28"/>
      <c r="D24" s="28"/>
      <c r="E24" s="28"/>
      <c r="F24" s="28"/>
      <c r="G24" s="28"/>
    </row>
  </sheetData>
  <mergeCells count="4">
    <mergeCell ref="A4:B4"/>
    <mergeCell ref="A7:E7"/>
    <mergeCell ref="A15:E15"/>
    <mergeCell ref="A19:D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762F3"/>
  </sheetPr>
  <dimension ref="A1:V36"/>
  <sheetViews>
    <sheetView zoomScale="80" zoomScaleNormal="80" workbookViewId="0">
      <selection activeCell="T18" sqref="T18"/>
    </sheetView>
  </sheetViews>
  <sheetFormatPr defaultColWidth="9.109375" defaultRowHeight="13.8" x14ac:dyDescent="0.3"/>
  <cols>
    <col min="1" max="1" width="5.109375" style="5" customWidth="1"/>
    <col min="2" max="2" width="12.6640625" style="5" customWidth="1"/>
    <col min="3" max="3" width="12" style="5" bestFit="1" customWidth="1"/>
    <col min="4" max="18" width="12.33203125" style="5" customWidth="1"/>
    <col min="19" max="19" width="14.44140625" style="5" bestFit="1" customWidth="1"/>
    <col min="20" max="20" width="11" style="5" bestFit="1" customWidth="1"/>
    <col min="21" max="21" width="9.88671875" style="5" bestFit="1" customWidth="1"/>
    <col min="22" max="16384" width="9.109375" style="5"/>
  </cols>
  <sheetData>
    <row r="1" spans="1:22" ht="20.25" customHeight="1" x14ac:dyDescent="0.3">
      <c r="A1" s="231" t="s">
        <v>215</v>
      </c>
    </row>
    <row r="2" spans="1:22" ht="21" customHeight="1" x14ac:dyDescent="0.3">
      <c r="A2" s="464" t="s">
        <v>0</v>
      </c>
      <c r="B2" s="472" t="s">
        <v>1</v>
      </c>
      <c r="C2" s="475" t="s">
        <v>27</v>
      </c>
      <c r="D2" s="475" t="s">
        <v>28</v>
      </c>
      <c r="E2" s="475"/>
      <c r="F2" s="475"/>
      <c r="G2" s="475"/>
      <c r="H2" s="475"/>
      <c r="I2" s="477" t="s">
        <v>29</v>
      </c>
      <c r="J2" s="474"/>
      <c r="K2" s="477" t="s">
        <v>30</v>
      </c>
      <c r="L2" s="474"/>
      <c r="M2" s="477" t="s">
        <v>31</v>
      </c>
      <c r="N2" s="477"/>
      <c r="O2" s="477" t="s">
        <v>32</v>
      </c>
      <c r="P2" s="474"/>
      <c r="Q2" s="475" t="s">
        <v>33</v>
      </c>
      <c r="R2" s="474"/>
    </row>
    <row r="3" spans="1:22" ht="21" customHeight="1" x14ac:dyDescent="0.3">
      <c r="A3" s="464"/>
      <c r="B3" s="473"/>
      <c r="C3" s="475"/>
      <c r="D3" s="475" t="s">
        <v>7</v>
      </c>
      <c r="E3" s="476"/>
      <c r="F3" s="473" t="s">
        <v>34</v>
      </c>
      <c r="G3" s="473" t="s">
        <v>35</v>
      </c>
      <c r="H3" s="478" t="s">
        <v>117</v>
      </c>
      <c r="I3" s="475"/>
      <c r="J3" s="474"/>
      <c r="K3" s="475"/>
      <c r="L3" s="474"/>
      <c r="M3" s="477"/>
      <c r="N3" s="477"/>
      <c r="O3" s="475"/>
      <c r="P3" s="474"/>
      <c r="Q3" s="475"/>
      <c r="R3" s="474"/>
    </row>
    <row r="4" spans="1:22" ht="43.5" customHeight="1" x14ac:dyDescent="0.3">
      <c r="A4" s="457"/>
      <c r="B4" s="474"/>
      <c r="C4" s="474"/>
      <c r="D4" s="52" t="s">
        <v>5</v>
      </c>
      <c r="E4" s="230" t="s">
        <v>6</v>
      </c>
      <c r="F4" s="474"/>
      <c r="G4" s="474"/>
      <c r="H4" s="479"/>
      <c r="I4" s="52" t="s">
        <v>5</v>
      </c>
      <c r="J4" s="230" t="s">
        <v>6</v>
      </c>
      <c r="K4" s="52" t="s">
        <v>5</v>
      </c>
      <c r="L4" s="230" t="s">
        <v>6</v>
      </c>
      <c r="M4" s="52" t="s">
        <v>5</v>
      </c>
      <c r="N4" s="230" t="s">
        <v>6</v>
      </c>
      <c r="O4" s="52" t="s">
        <v>5</v>
      </c>
      <c r="P4" s="230" t="s">
        <v>6</v>
      </c>
      <c r="Q4" s="52" t="s">
        <v>5</v>
      </c>
      <c r="R4" s="230" t="s">
        <v>6</v>
      </c>
    </row>
    <row r="5" spans="1:22" s="236" customFormat="1" ht="21.6" customHeight="1" x14ac:dyDescent="0.3">
      <c r="A5" s="465" t="s">
        <v>36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233"/>
      <c r="T5" s="234"/>
      <c r="U5" s="235"/>
      <c r="V5" s="235"/>
    </row>
    <row r="6" spans="1:22" s="211" customFormat="1" ht="16.8" customHeight="1" x14ac:dyDescent="0.3">
      <c r="A6" s="169">
        <v>1</v>
      </c>
      <c r="B6" s="170" t="s">
        <v>10</v>
      </c>
      <c r="C6" s="214">
        <f t="shared" ref="C6:C17" si="0">SUM(D6+I6+K6+M6+O6+Q6)</f>
        <v>126287061</v>
      </c>
      <c r="D6" s="214">
        <f t="shared" ref="D6:D17" si="1">SUM(F6:G6)</f>
        <v>48243291</v>
      </c>
      <c r="E6" s="215">
        <f>D6/C6</f>
        <v>0.38201293638467049</v>
      </c>
      <c r="F6" s="214">
        <v>22486138</v>
      </c>
      <c r="G6" s="214">
        <v>25757153</v>
      </c>
      <c r="H6" s="214">
        <v>7401135</v>
      </c>
      <c r="I6" s="214">
        <v>11970160</v>
      </c>
      <c r="J6" s="215">
        <f>I6/C6</f>
        <v>9.4785324048359945E-2</v>
      </c>
      <c r="K6" s="214">
        <v>29652210</v>
      </c>
      <c r="L6" s="215">
        <f>K6/C6</f>
        <v>0.23480006395904646</v>
      </c>
      <c r="M6" s="214">
        <v>14284726</v>
      </c>
      <c r="N6" s="216">
        <f>M6/C6</f>
        <v>0.11311313991225118</v>
      </c>
      <c r="O6" s="214">
        <v>4181873</v>
      </c>
      <c r="P6" s="216">
        <f>O6/C6</f>
        <v>3.3114025830405541E-2</v>
      </c>
      <c r="Q6" s="214">
        <v>17954801</v>
      </c>
      <c r="R6" s="216">
        <f>Q6/C6</f>
        <v>0.14217450986526639</v>
      </c>
      <c r="S6" s="202"/>
      <c r="T6" s="203"/>
      <c r="U6" s="217"/>
      <c r="V6" s="205"/>
    </row>
    <row r="7" spans="1:22" s="211" customFormat="1" ht="16.8" customHeight="1" x14ac:dyDescent="0.3">
      <c r="A7" s="169">
        <v>2</v>
      </c>
      <c r="B7" s="170" t="s">
        <v>11</v>
      </c>
      <c r="C7" s="214">
        <f t="shared" si="0"/>
        <v>94058434</v>
      </c>
      <c r="D7" s="214">
        <f t="shared" si="1"/>
        <v>41395557</v>
      </c>
      <c r="E7" s="215">
        <f>D7/C7</f>
        <v>0.44010468003326531</v>
      </c>
      <c r="F7" s="214">
        <v>32797076</v>
      </c>
      <c r="G7" s="214">
        <v>8598481</v>
      </c>
      <c r="H7" s="214">
        <v>4972938</v>
      </c>
      <c r="I7" s="214">
        <v>10871692</v>
      </c>
      <c r="J7" s="215">
        <f t="shared" ref="J7:J17" si="2">I7/C7</f>
        <v>0.11558444615397276</v>
      </c>
      <c r="K7" s="214">
        <v>22600604</v>
      </c>
      <c r="L7" s="215">
        <f t="shared" ref="L7:L17" si="3">K7/C7</f>
        <v>0.24028258858743065</v>
      </c>
      <c r="M7" s="214">
        <v>7562763</v>
      </c>
      <c r="N7" s="216">
        <f t="shared" ref="N7:N17" si="4">M7/C7</f>
        <v>8.0404942740169377E-2</v>
      </c>
      <c r="O7" s="214">
        <v>5219606</v>
      </c>
      <c r="P7" s="216">
        <f t="shared" ref="P7:P17" si="5">O7/C7</f>
        <v>5.5493226689272757E-2</v>
      </c>
      <c r="Q7" s="214">
        <v>6408212</v>
      </c>
      <c r="R7" s="216">
        <f t="shared" ref="R7:R17" si="6">Q7/C7</f>
        <v>6.8130115795889179E-2</v>
      </c>
      <c r="S7" s="202"/>
      <c r="T7" s="203"/>
      <c r="U7" s="217"/>
      <c r="V7" s="205"/>
    </row>
    <row r="8" spans="1:22" s="211" customFormat="1" ht="16.8" customHeight="1" x14ac:dyDescent="0.3">
      <c r="A8" s="169">
        <v>3</v>
      </c>
      <c r="B8" s="170" t="s">
        <v>113</v>
      </c>
      <c r="C8" s="214">
        <f t="shared" si="0"/>
        <v>39173704</v>
      </c>
      <c r="D8" s="214">
        <f t="shared" si="1"/>
        <v>15063612</v>
      </c>
      <c r="E8" s="215">
        <f>D8/C8</f>
        <v>0.38453376785611082</v>
      </c>
      <c r="F8" s="214">
        <v>4521569</v>
      </c>
      <c r="G8" s="214">
        <v>10542043</v>
      </c>
      <c r="H8" s="214">
        <v>9108681</v>
      </c>
      <c r="I8" s="214">
        <v>3586635</v>
      </c>
      <c r="J8" s="215">
        <f t="shared" si="2"/>
        <v>9.1557208886859406E-2</v>
      </c>
      <c r="K8" s="214">
        <v>8100477</v>
      </c>
      <c r="L8" s="215">
        <f t="shared" si="3"/>
        <v>0.20678353520004134</v>
      </c>
      <c r="M8" s="214">
        <v>5073774</v>
      </c>
      <c r="N8" s="216">
        <f t="shared" si="4"/>
        <v>0.12951989426376428</v>
      </c>
      <c r="O8" s="214">
        <v>2019465</v>
      </c>
      <c r="P8" s="216">
        <f t="shared" si="5"/>
        <v>5.1551545904364823E-2</v>
      </c>
      <c r="Q8" s="214">
        <v>5329741</v>
      </c>
      <c r="R8" s="216">
        <f t="shared" si="6"/>
        <v>0.13605404788885933</v>
      </c>
      <c r="S8" s="202"/>
      <c r="T8" s="203"/>
      <c r="U8" s="217"/>
      <c r="V8" s="205"/>
    </row>
    <row r="9" spans="1:22" s="211" customFormat="1" ht="16.8" customHeight="1" x14ac:dyDescent="0.3">
      <c r="A9" s="169">
        <v>4</v>
      </c>
      <c r="B9" s="170" t="s">
        <v>12</v>
      </c>
      <c r="C9" s="214">
        <f t="shared" si="0"/>
        <v>11395805</v>
      </c>
      <c r="D9" s="214">
        <f t="shared" si="1"/>
        <v>5509831</v>
      </c>
      <c r="E9" s="215">
        <f>D9/C9</f>
        <v>0.48349642697466305</v>
      </c>
      <c r="F9" s="214">
        <v>3002853</v>
      </c>
      <c r="G9" s="214">
        <v>2506978</v>
      </c>
      <c r="H9" s="214">
        <v>695530</v>
      </c>
      <c r="I9" s="214">
        <v>1249135</v>
      </c>
      <c r="J9" s="215">
        <f t="shared" si="2"/>
        <v>0.10961358148897775</v>
      </c>
      <c r="K9" s="214">
        <v>1904552</v>
      </c>
      <c r="L9" s="215">
        <f t="shared" si="3"/>
        <v>0.16712746488729843</v>
      </c>
      <c r="M9" s="214">
        <v>526289</v>
      </c>
      <c r="N9" s="216">
        <f t="shared" si="4"/>
        <v>4.6182696176356126E-2</v>
      </c>
      <c r="O9" s="214">
        <v>1341024</v>
      </c>
      <c r="P9" s="216">
        <f t="shared" si="5"/>
        <v>0.11767698727733583</v>
      </c>
      <c r="Q9" s="214">
        <v>864974</v>
      </c>
      <c r="R9" s="216">
        <f t="shared" si="6"/>
        <v>7.5902843195368816E-2</v>
      </c>
      <c r="S9" s="202"/>
      <c r="T9" s="203"/>
      <c r="U9" s="217"/>
      <c r="V9" s="101"/>
    </row>
    <row r="10" spans="1:22" s="211" customFormat="1" ht="16.8" customHeight="1" x14ac:dyDescent="0.3">
      <c r="A10" s="169">
        <v>5</v>
      </c>
      <c r="B10" s="170" t="s">
        <v>13</v>
      </c>
      <c r="C10" s="214">
        <f t="shared" si="0"/>
        <v>100094437</v>
      </c>
      <c r="D10" s="214">
        <f t="shared" si="1"/>
        <v>34365269</v>
      </c>
      <c r="E10" s="215">
        <f t="shared" ref="E10:E17" si="7">D10/C10</f>
        <v>0.34332846090137858</v>
      </c>
      <c r="F10" s="214">
        <v>19185300</v>
      </c>
      <c r="G10" s="214">
        <v>15179969</v>
      </c>
      <c r="H10" s="214">
        <v>5655758</v>
      </c>
      <c r="I10" s="214">
        <v>8990781</v>
      </c>
      <c r="J10" s="215">
        <f t="shared" si="2"/>
        <v>8.9822983868723894E-2</v>
      </c>
      <c r="K10" s="214">
        <v>39781483</v>
      </c>
      <c r="L10" s="215">
        <f t="shared" si="3"/>
        <v>0.39743950005932899</v>
      </c>
      <c r="M10" s="214">
        <v>12388171</v>
      </c>
      <c r="N10" s="216">
        <f t="shared" si="4"/>
        <v>0.12376483020729713</v>
      </c>
      <c r="O10" s="214">
        <v>2504324</v>
      </c>
      <c r="P10" s="216">
        <f t="shared" si="5"/>
        <v>2.501961222879949E-2</v>
      </c>
      <c r="Q10" s="214">
        <v>2064409</v>
      </c>
      <c r="R10" s="216">
        <f t="shared" si="6"/>
        <v>2.0624612734471946E-2</v>
      </c>
      <c r="S10" s="202"/>
      <c r="T10" s="203"/>
      <c r="U10" s="217"/>
      <c r="V10" s="64"/>
    </row>
    <row r="11" spans="1:22" s="211" customFormat="1" ht="16.8" customHeight="1" x14ac:dyDescent="0.3">
      <c r="A11" s="169">
        <v>6</v>
      </c>
      <c r="B11" s="170" t="s">
        <v>15</v>
      </c>
      <c r="C11" s="214">
        <f t="shared" si="0"/>
        <v>6676931</v>
      </c>
      <c r="D11" s="214">
        <f t="shared" si="1"/>
        <v>3172770</v>
      </c>
      <c r="E11" s="215">
        <f t="shared" si="7"/>
        <v>0.47518388313433224</v>
      </c>
      <c r="F11" s="214">
        <v>1279732</v>
      </c>
      <c r="G11" s="214">
        <v>1893038</v>
      </c>
      <c r="H11" s="214">
        <v>235890</v>
      </c>
      <c r="I11" s="214">
        <v>683697</v>
      </c>
      <c r="J11" s="215">
        <f t="shared" si="2"/>
        <v>0.10239689462119647</v>
      </c>
      <c r="K11" s="214">
        <v>2052890</v>
      </c>
      <c r="L11" s="215">
        <f t="shared" si="3"/>
        <v>0.30746011902773895</v>
      </c>
      <c r="M11" s="214">
        <v>26062</v>
      </c>
      <c r="N11" s="218">
        <f t="shared" si="4"/>
        <v>3.9032902990910044E-3</v>
      </c>
      <c r="O11" s="214">
        <v>741512</v>
      </c>
      <c r="P11" s="216">
        <f t="shared" si="5"/>
        <v>0.11105581291764136</v>
      </c>
      <c r="Q11" s="214">
        <v>0</v>
      </c>
      <c r="R11" s="216">
        <f t="shared" si="6"/>
        <v>0</v>
      </c>
      <c r="S11" s="202"/>
      <c r="T11" s="203"/>
      <c r="U11" s="217"/>
      <c r="V11" s="205"/>
    </row>
    <row r="12" spans="1:22" s="211" customFormat="1" ht="16.8" customHeight="1" x14ac:dyDescent="0.3">
      <c r="A12" s="169">
        <v>7</v>
      </c>
      <c r="B12" s="212" t="s">
        <v>16</v>
      </c>
      <c r="C12" s="214">
        <f t="shared" si="0"/>
        <v>7936811</v>
      </c>
      <c r="D12" s="214">
        <f t="shared" si="1"/>
        <v>4210863</v>
      </c>
      <c r="E12" s="215">
        <f t="shared" si="7"/>
        <v>0.53054847847580089</v>
      </c>
      <c r="F12" s="214">
        <v>2829707</v>
      </c>
      <c r="G12" s="214">
        <v>1381156</v>
      </c>
      <c r="H12" s="214">
        <v>197255</v>
      </c>
      <c r="I12" s="214">
        <v>932506</v>
      </c>
      <c r="J12" s="215">
        <f t="shared" si="2"/>
        <v>0.1174912694783837</v>
      </c>
      <c r="K12" s="214">
        <v>1603330</v>
      </c>
      <c r="L12" s="215">
        <f t="shared" si="3"/>
        <v>0.20201186597488588</v>
      </c>
      <c r="M12" s="214">
        <v>118563</v>
      </c>
      <c r="N12" s="216">
        <f t="shared" si="4"/>
        <v>1.4938367563496221E-2</v>
      </c>
      <c r="O12" s="214">
        <v>972036</v>
      </c>
      <c r="P12" s="216">
        <f t="shared" si="5"/>
        <v>0.12247185928958117</v>
      </c>
      <c r="Q12" s="214">
        <v>99513</v>
      </c>
      <c r="R12" s="216">
        <f t="shared" si="6"/>
        <v>1.2538159217852106E-2</v>
      </c>
      <c r="S12" s="202"/>
      <c r="T12" s="203"/>
      <c r="U12" s="217"/>
      <c r="V12" s="205"/>
    </row>
    <row r="13" spans="1:22" s="211" customFormat="1" ht="16.8" customHeight="1" x14ac:dyDescent="0.3">
      <c r="A13" s="169">
        <v>8</v>
      </c>
      <c r="B13" s="170" t="s">
        <v>17</v>
      </c>
      <c r="C13" s="214">
        <f t="shared" si="0"/>
        <v>6287436</v>
      </c>
      <c r="D13" s="214">
        <f t="shared" si="1"/>
        <v>3510160</v>
      </c>
      <c r="E13" s="218">
        <f t="shared" si="7"/>
        <v>0.55828162704161122</v>
      </c>
      <c r="F13" s="214">
        <v>2005996</v>
      </c>
      <c r="G13" s="214">
        <v>1504164</v>
      </c>
      <c r="H13" s="214">
        <v>258498</v>
      </c>
      <c r="I13" s="214">
        <v>804681</v>
      </c>
      <c r="J13" s="218">
        <f t="shared" si="2"/>
        <v>0.12798237628184209</v>
      </c>
      <c r="K13" s="214">
        <v>960302</v>
      </c>
      <c r="L13" s="218">
        <f t="shared" si="3"/>
        <v>0.15273348309231299</v>
      </c>
      <c r="M13" s="214">
        <v>96937</v>
      </c>
      <c r="N13" s="218">
        <f t="shared" si="4"/>
        <v>1.5417572441294035E-2</v>
      </c>
      <c r="O13" s="214">
        <v>834289</v>
      </c>
      <c r="P13" s="218">
        <f t="shared" si="5"/>
        <v>0.13269145006008809</v>
      </c>
      <c r="Q13" s="214">
        <v>81067</v>
      </c>
      <c r="R13" s="216">
        <f t="shared" si="6"/>
        <v>1.289349108285158E-2</v>
      </c>
      <c r="S13" s="202"/>
      <c r="T13" s="203"/>
      <c r="U13" s="217"/>
      <c r="V13" s="205"/>
    </row>
    <row r="14" spans="1:22" s="211" customFormat="1" ht="16.8" customHeight="1" x14ac:dyDescent="0.3">
      <c r="A14" s="169">
        <v>9</v>
      </c>
      <c r="B14" s="170" t="s">
        <v>20</v>
      </c>
      <c r="C14" s="214">
        <f t="shared" si="0"/>
        <v>5374950</v>
      </c>
      <c r="D14" s="214">
        <f t="shared" si="1"/>
        <v>2466570</v>
      </c>
      <c r="E14" s="215">
        <f t="shared" si="7"/>
        <v>0.45890101303267938</v>
      </c>
      <c r="F14" s="214">
        <v>1524274</v>
      </c>
      <c r="G14" s="214">
        <v>942296</v>
      </c>
      <c r="H14" s="214">
        <v>90418</v>
      </c>
      <c r="I14" s="214">
        <v>574994</v>
      </c>
      <c r="J14" s="215">
        <f t="shared" si="2"/>
        <v>0.10697662303835384</v>
      </c>
      <c r="K14" s="214">
        <v>817612</v>
      </c>
      <c r="L14" s="215">
        <f t="shared" si="3"/>
        <v>0.15211527549093479</v>
      </c>
      <c r="M14" s="214">
        <v>200697</v>
      </c>
      <c r="N14" s="216">
        <f t="shared" si="4"/>
        <v>3.7339324086735688E-2</v>
      </c>
      <c r="O14" s="214">
        <v>604913</v>
      </c>
      <c r="P14" s="216">
        <f t="shared" si="5"/>
        <v>0.11254300040000371</v>
      </c>
      <c r="Q14" s="214">
        <v>710164</v>
      </c>
      <c r="R14" s="216">
        <f t="shared" si="6"/>
        <v>0.13212476395129258</v>
      </c>
      <c r="S14" s="202"/>
      <c r="T14" s="203"/>
      <c r="U14" s="217"/>
      <c r="V14" s="205"/>
    </row>
    <row r="15" spans="1:22" s="211" customFormat="1" ht="16.8" customHeight="1" x14ac:dyDescent="0.3">
      <c r="A15" s="169">
        <v>10</v>
      </c>
      <c r="B15" s="170" t="s">
        <v>21</v>
      </c>
      <c r="C15" s="214">
        <f t="shared" si="0"/>
        <v>5040135</v>
      </c>
      <c r="D15" s="214">
        <f t="shared" si="1"/>
        <v>2890103</v>
      </c>
      <c r="E15" s="215">
        <f t="shared" si="7"/>
        <v>0.57341777551593365</v>
      </c>
      <c r="F15" s="214">
        <v>2011085</v>
      </c>
      <c r="G15" s="214">
        <v>879018</v>
      </c>
      <c r="H15" s="214">
        <v>484875</v>
      </c>
      <c r="I15" s="214">
        <v>685983</v>
      </c>
      <c r="J15" s="215">
        <f t="shared" si="2"/>
        <v>0.13610409244990462</v>
      </c>
      <c r="K15" s="214">
        <v>788672</v>
      </c>
      <c r="L15" s="215">
        <f t="shared" si="3"/>
        <v>0.15647834829821028</v>
      </c>
      <c r="M15" s="214">
        <v>37894</v>
      </c>
      <c r="N15" s="216">
        <f t="shared" si="4"/>
        <v>7.5184494066131164E-3</v>
      </c>
      <c r="O15" s="214">
        <v>387820</v>
      </c>
      <c r="P15" s="216">
        <f t="shared" si="5"/>
        <v>7.6946351635422461E-2</v>
      </c>
      <c r="Q15" s="214">
        <v>249663</v>
      </c>
      <c r="R15" s="216">
        <f t="shared" si="6"/>
        <v>4.9534982693915937E-2</v>
      </c>
      <c r="S15" s="202"/>
      <c r="T15" s="203"/>
      <c r="U15" s="217"/>
      <c r="V15" s="205"/>
    </row>
    <row r="16" spans="1:22" s="211" customFormat="1" ht="16.8" customHeight="1" x14ac:dyDescent="0.3">
      <c r="A16" s="169">
        <v>11</v>
      </c>
      <c r="B16" s="170" t="s">
        <v>22</v>
      </c>
      <c r="C16" s="214">
        <f t="shared" si="0"/>
        <v>5887612</v>
      </c>
      <c r="D16" s="214">
        <f t="shared" si="1"/>
        <v>2996594</v>
      </c>
      <c r="E16" s="215">
        <f t="shared" si="7"/>
        <v>0.50896594408734819</v>
      </c>
      <c r="F16" s="214">
        <v>1916458</v>
      </c>
      <c r="G16" s="214">
        <v>1080136</v>
      </c>
      <c r="H16" s="214">
        <v>452171</v>
      </c>
      <c r="I16" s="214">
        <v>697795</v>
      </c>
      <c r="J16" s="215">
        <f t="shared" si="2"/>
        <v>0.11851918910417331</v>
      </c>
      <c r="K16" s="214">
        <v>1138887</v>
      </c>
      <c r="L16" s="215">
        <f t="shared" si="3"/>
        <v>0.19343784882563592</v>
      </c>
      <c r="M16" s="214">
        <v>64476</v>
      </c>
      <c r="N16" s="216">
        <f t="shared" si="4"/>
        <v>1.0951129252403182E-2</v>
      </c>
      <c r="O16" s="214">
        <v>626088</v>
      </c>
      <c r="P16" s="216">
        <f t="shared" si="5"/>
        <v>0.10633988788663383</v>
      </c>
      <c r="Q16" s="214">
        <v>363772</v>
      </c>
      <c r="R16" s="216">
        <f t="shared" si="6"/>
        <v>6.1786000843805602E-2</v>
      </c>
      <c r="S16" s="202"/>
      <c r="T16" s="203"/>
      <c r="U16" s="217"/>
      <c r="V16" s="205"/>
    </row>
    <row r="17" spans="1:22" s="211" customFormat="1" ht="16.8" customHeight="1" x14ac:dyDescent="0.3">
      <c r="A17" s="169">
        <v>12</v>
      </c>
      <c r="B17" s="170" t="s">
        <v>23</v>
      </c>
      <c r="C17" s="214">
        <f t="shared" si="0"/>
        <v>3518606</v>
      </c>
      <c r="D17" s="214">
        <f t="shared" si="1"/>
        <v>1663409</v>
      </c>
      <c r="E17" s="218">
        <f t="shared" si="7"/>
        <v>0.47274659339522529</v>
      </c>
      <c r="F17" s="214">
        <v>388173</v>
      </c>
      <c r="G17" s="214">
        <v>1275236</v>
      </c>
      <c r="H17" s="214">
        <v>210676</v>
      </c>
      <c r="I17" s="214">
        <v>429548</v>
      </c>
      <c r="J17" s="218">
        <f t="shared" si="2"/>
        <v>0.12207902788774873</v>
      </c>
      <c r="K17" s="214">
        <v>858726</v>
      </c>
      <c r="L17" s="218">
        <f t="shared" si="3"/>
        <v>0.24405290049525294</v>
      </c>
      <c r="M17" s="214">
        <v>40033</v>
      </c>
      <c r="N17" s="218">
        <f t="shared" si="4"/>
        <v>1.137751711899542E-2</v>
      </c>
      <c r="O17" s="214">
        <v>516317</v>
      </c>
      <c r="P17" s="216">
        <f t="shared" si="5"/>
        <v>0.14673907791892585</v>
      </c>
      <c r="Q17" s="214">
        <v>10573</v>
      </c>
      <c r="R17" s="218">
        <f t="shared" si="6"/>
        <v>3.004883183851787E-3</v>
      </c>
      <c r="S17" s="202"/>
      <c r="T17" s="203"/>
      <c r="U17" s="217"/>
      <c r="V17" s="205"/>
    </row>
    <row r="18" spans="1:22" s="204" customFormat="1" ht="29.25" customHeight="1" x14ac:dyDescent="0.3">
      <c r="A18" s="468" t="s">
        <v>24</v>
      </c>
      <c r="B18" s="468"/>
      <c r="C18" s="376">
        <f>SUM(C6:C17)</f>
        <v>411731922</v>
      </c>
      <c r="D18" s="376">
        <f>SUM(D6:D17)</f>
        <v>165488029</v>
      </c>
      <c r="E18" s="198">
        <f t="shared" ref="E18:E19" si="8">D18/C18</f>
        <v>0.4019314999821656</v>
      </c>
      <c r="F18" s="376">
        <f>SUM(F6:F17)</f>
        <v>93948361</v>
      </c>
      <c r="G18" s="376">
        <f>SUM(G6:G17)</f>
        <v>71539668</v>
      </c>
      <c r="H18" s="376">
        <f>SUM(H6:H17)</f>
        <v>29763825</v>
      </c>
      <c r="I18" s="376">
        <f>SUM(I6:I17)</f>
        <v>41477607</v>
      </c>
      <c r="J18" s="199">
        <f>I18/C18</f>
        <v>0.10073935195143796</v>
      </c>
      <c r="K18" s="376">
        <f>SUM(K6:K17)</f>
        <v>110259745</v>
      </c>
      <c r="L18" s="199">
        <f>K18/C18</f>
        <v>0.26779498772990451</v>
      </c>
      <c r="M18" s="376">
        <f>SUM(M6:M17)</f>
        <v>40420385</v>
      </c>
      <c r="N18" s="199">
        <f>M18/C18</f>
        <v>9.8171608369972338E-2</v>
      </c>
      <c r="O18" s="376">
        <f>SUM(O6:O17)</f>
        <v>19949267</v>
      </c>
      <c r="P18" s="199">
        <f>O18/C18</f>
        <v>4.8452077514650416E-2</v>
      </c>
      <c r="Q18" s="376">
        <f>SUM(Q6:Q17)</f>
        <v>34136889</v>
      </c>
      <c r="R18" s="199">
        <f>Q18/C18</f>
        <v>8.2910474451869193E-2</v>
      </c>
      <c r="S18" s="206"/>
      <c r="T18" s="205"/>
      <c r="U18" s="207"/>
      <c r="V18" s="205"/>
    </row>
    <row r="19" spans="1:22" s="204" customFormat="1" ht="55.2" customHeight="1" x14ac:dyDescent="0.3">
      <c r="A19" s="468" t="s">
        <v>166</v>
      </c>
      <c r="B19" s="468"/>
      <c r="C19" s="376">
        <v>28592389</v>
      </c>
      <c r="D19" s="376">
        <v>12214510</v>
      </c>
      <c r="E19" s="199">
        <f t="shared" si="8"/>
        <v>0.42719445374081894</v>
      </c>
      <c r="F19" s="376">
        <v>6353724</v>
      </c>
      <c r="G19" s="376">
        <v>5860786</v>
      </c>
      <c r="H19" s="376">
        <v>2393777</v>
      </c>
      <c r="I19" s="376">
        <v>2979667</v>
      </c>
      <c r="J19" s="199">
        <f>I19/C19</f>
        <v>0.10421189359168274</v>
      </c>
      <c r="K19" s="376">
        <v>9368144</v>
      </c>
      <c r="L19" s="199">
        <f>K19/C19</f>
        <v>0.32764467495178523</v>
      </c>
      <c r="M19" s="376">
        <v>604843</v>
      </c>
      <c r="N19" s="199">
        <f>M19/C19</f>
        <v>2.1153986118473696E-2</v>
      </c>
      <c r="O19" s="376">
        <v>631318</v>
      </c>
      <c r="P19" s="199">
        <f>O19/C19</f>
        <v>2.2079931830809939E-2</v>
      </c>
      <c r="Q19" s="376">
        <v>2793907</v>
      </c>
      <c r="R19" s="199">
        <f>Q19/C19</f>
        <v>9.7715059766429455E-2</v>
      </c>
      <c r="S19" s="208"/>
      <c r="U19" s="209"/>
      <c r="V19" s="210"/>
    </row>
    <row r="20" spans="1:22" ht="14.4" customHeight="1" x14ac:dyDescent="0.3">
      <c r="A20" s="105"/>
      <c r="B20" s="105"/>
      <c r="C20" s="106"/>
      <c r="D20" s="106"/>
      <c r="E20" s="107"/>
      <c r="F20" s="106"/>
      <c r="G20" s="106"/>
      <c r="H20" s="106"/>
      <c r="I20" s="106"/>
      <c r="J20" s="107"/>
      <c r="K20" s="106"/>
      <c r="L20" s="107"/>
      <c r="M20" s="108"/>
      <c r="N20" s="108"/>
      <c r="O20" s="109"/>
      <c r="P20" s="109"/>
      <c r="Q20" s="106"/>
      <c r="R20" s="107"/>
      <c r="S20" s="11"/>
    </row>
    <row r="21" spans="1:22" ht="30.75" customHeight="1" x14ac:dyDescent="0.3">
      <c r="A21" s="462" t="s">
        <v>25</v>
      </c>
      <c r="B21" s="463"/>
      <c r="C21" s="110">
        <f>SUM(C18:C19)</f>
        <v>440324311</v>
      </c>
      <c r="D21" s="110">
        <f>SUM(D18:D19)</f>
        <v>177702539</v>
      </c>
      <c r="E21" s="200">
        <f>D21/C21</f>
        <v>0.40357194586060458</v>
      </c>
      <c r="F21" s="110">
        <f>SUM(F18:F19)</f>
        <v>100302085</v>
      </c>
      <c r="G21" s="110">
        <f>SUM(G18:G19)</f>
        <v>77400454</v>
      </c>
      <c r="H21" s="110">
        <f>SUM(H18:H19)</f>
        <v>32157602</v>
      </c>
      <c r="I21" s="110">
        <f>SUM(I18:I19)</f>
        <v>44457274</v>
      </c>
      <c r="J21" s="200">
        <f>I21/C21</f>
        <v>0.10096484088974138</v>
      </c>
      <c r="K21" s="110">
        <f>SUM(K18:K19)</f>
        <v>119627889</v>
      </c>
      <c r="L21" s="200">
        <f>K21/C21</f>
        <v>0.27168131763680886</v>
      </c>
      <c r="M21" s="110">
        <f>SUM(M18:M20)</f>
        <v>41025228</v>
      </c>
      <c r="N21" s="200">
        <f>M21/C21</f>
        <v>9.3170481336425692E-2</v>
      </c>
      <c r="O21" s="110">
        <f>SUM(O18:O19)</f>
        <v>20580585</v>
      </c>
      <c r="P21" s="200">
        <f>O21/C21</f>
        <v>4.6739606435221334E-2</v>
      </c>
      <c r="Q21" s="110">
        <f>SUM(Q18:Q19)</f>
        <v>36930796</v>
      </c>
      <c r="R21" s="201">
        <f>Q21/C21</f>
        <v>8.3871807841198215E-2</v>
      </c>
      <c r="S21" s="12"/>
      <c r="U21" s="10"/>
    </row>
    <row r="22" spans="1:22" ht="11.25" customHeight="1" x14ac:dyDescent="0.3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22" ht="27.75" customHeight="1" x14ac:dyDescent="0.3">
      <c r="A23" s="445" t="s">
        <v>165</v>
      </c>
      <c r="B23" s="445"/>
      <c r="C23" s="445"/>
      <c r="D23" s="445"/>
      <c r="E23" s="445"/>
      <c r="F23" s="445"/>
      <c r="G23" s="445"/>
      <c r="H23" s="445"/>
      <c r="I23" s="445"/>
      <c r="J23" s="445"/>
      <c r="K23" s="10"/>
      <c r="L23" s="10"/>
      <c r="M23" s="10"/>
      <c r="N23" s="10"/>
      <c r="O23" s="10"/>
      <c r="P23" s="10"/>
      <c r="Q23" s="10"/>
      <c r="R23" s="10"/>
      <c r="S23" s="10"/>
    </row>
    <row r="24" spans="1:22" ht="15.6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72"/>
      <c r="T24" s="72"/>
    </row>
    <row r="25" spans="1:22" x14ac:dyDescent="0.3">
      <c r="A25" s="95"/>
      <c r="B25" s="96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7"/>
      <c r="T25" s="97"/>
    </row>
    <row r="26" spans="1:22" x14ac:dyDescent="0.3">
      <c r="A26" s="95"/>
      <c r="B26" s="96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7"/>
      <c r="T26" s="97"/>
    </row>
    <row r="27" spans="1:22" x14ac:dyDescent="0.3">
      <c r="A27" s="95"/>
      <c r="B27" s="96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7"/>
      <c r="T27" s="97"/>
    </row>
    <row r="28" spans="1:22" x14ac:dyDescent="0.3">
      <c r="A28" s="95"/>
      <c r="B28" s="96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7"/>
      <c r="T28" s="97"/>
    </row>
    <row r="29" spans="1:22" x14ac:dyDescent="0.3">
      <c r="A29" s="95"/>
      <c r="B29" s="96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7"/>
      <c r="T29" s="97"/>
    </row>
    <row r="30" spans="1:22" x14ac:dyDescent="0.3">
      <c r="A30" s="95"/>
      <c r="B30" s="96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7"/>
      <c r="T30" s="97"/>
    </row>
    <row r="31" spans="1:22" x14ac:dyDescent="0.3">
      <c r="A31" s="95"/>
      <c r="B31" s="96"/>
      <c r="C31" s="94"/>
      <c r="D31" s="94"/>
      <c r="E31" s="94"/>
      <c r="F31" s="94"/>
      <c r="G31" s="94"/>
      <c r="H31" s="94"/>
      <c r="I31" s="94"/>
      <c r="J31" s="94" t="s">
        <v>112</v>
      </c>
      <c r="K31" s="94"/>
      <c r="L31" s="94"/>
      <c r="M31" s="94"/>
      <c r="N31" s="94"/>
      <c r="O31" s="94"/>
      <c r="P31" s="94"/>
      <c r="Q31" s="94"/>
      <c r="R31" s="94"/>
      <c r="S31" s="97"/>
      <c r="T31" s="97"/>
    </row>
    <row r="32" spans="1:22" x14ac:dyDescent="0.3">
      <c r="A32" s="95"/>
      <c r="B32" s="96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7"/>
      <c r="T32" s="97"/>
    </row>
    <row r="33" spans="1:20" x14ac:dyDescent="0.3">
      <c r="A33" s="98"/>
      <c r="B33" s="99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7"/>
      <c r="T33" s="97"/>
    </row>
    <row r="34" spans="1:20" x14ac:dyDescent="0.3">
      <c r="A34" s="98"/>
      <c r="B34" s="99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7"/>
      <c r="T34" s="97"/>
    </row>
    <row r="35" spans="1:20" x14ac:dyDescent="0.3">
      <c r="A35" s="98"/>
      <c r="B35" s="99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7"/>
      <c r="T35" s="97"/>
    </row>
    <row r="36" spans="1:20" x14ac:dyDescent="0.3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</sheetData>
  <mergeCells count="18">
    <mergeCell ref="G3:G4"/>
    <mergeCell ref="D2:H2"/>
    <mergeCell ref="I2:J3"/>
    <mergeCell ref="K2:L3"/>
    <mergeCell ref="Q2:R3"/>
    <mergeCell ref="M2:N3"/>
    <mergeCell ref="O2:P3"/>
    <mergeCell ref="H3:H4"/>
    <mergeCell ref="A23:J23"/>
    <mergeCell ref="A18:B18"/>
    <mergeCell ref="A19:B19"/>
    <mergeCell ref="A21:B21"/>
    <mergeCell ref="A5:R5"/>
    <mergeCell ref="A2:A4"/>
    <mergeCell ref="B2:B4"/>
    <mergeCell ref="C2:C4"/>
    <mergeCell ref="D3:E3"/>
    <mergeCell ref="F3:F4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21 J18 E18 L18 N18 P18 J21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762F3"/>
  </sheetPr>
  <dimension ref="A1:V31"/>
  <sheetViews>
    <sheetView zoomScale="70" zoomScaleNormal="70" workbookViewId="0">
      <selection activeCell="J23" sqref="J23"/>
    </sheetView>
  </sheetViews>
  <sheetFormatPr defaultColWidth="9.109375" defaultRowHeight="13.8" x14ac:dyDescent="0.3"/>
  <cols>
    <col min="1" max="1" width="4.109375" style="5" customWidth="1"/>
    <col min="2" max="2" width="14.5546875" style="5" customWidth="1"/>
    <col min="3" max="3" width="11.109375" style="5" customWidth="1"/>
    <col min="4" max="18" width="13.33203125" style="5" customWidth="1"/>
    <col min="19" max="16384" width="9.109375" style="5"/>
  </cols>
  <sheetData>
    <row r="1" spans="1:22" ht="18.75" customHeight="1" x14ac:dyDescent="0.3">
      <c r="A1" s="231" t="s">
        <v>216</v>
      </c>
    </row>
    <row r="2" spans="1:22" ht="16.2" customHeight="1" x14ac:dyDescent="0.3">
      <c r="A2" s="464" t="s">
        <v>0</v>
      </c>
      <c r="B2" s="456" t="s">
        <v>38</v>
      </c>
      <c r="C2" s="466" t="s">
        <v>27</v>
      </c>
      <c r="D2" s="475" t="s">
        <v>28</v>
      </c>
      <c r="E2" s="475"/>
      <c r="F2" s="475"/>
      <c r="G2" s="475"/>
      <c r="H2" s="475"/>
      <c r="I2" s="477" t="s">
        <v>29</v>
      </c>
      <c r="J2" s="477"/>
      <c r="K2" s="477" t="s">
        <v>30</v>
      </c>
      <c r="L2" s="474"/>
      <c r="M2" s="477" t="s">
        <v>31</v>
      </c>
      <c r="N2" s="477"/>
      <c r="O2" s="477" t="s">
        <v>32</v>
      </c>
      <c r="P2" s="474"/>
      <c r="Q2" s="475" t="s">
        <v>33</v>
      </c>
      <c r="R2" s="474"/>
    </row>
    <row r="3" spans="1:22" ht="16.2" customHeight="1" x14ac:dyDescent="0.3">
      <c r="A3" s="464"/>
      <c r="B3" s="464"/>
      <c r="C3" s="466"/>
      <c r="D3" s="475" t="s">
        <v>7</v>
      </c>
      <c r="E3" s="476"/>
      <c r="F3" s="473" t="s">
        <v>34</v>
      </c>
      <c r="G3" s="473" t="s">
        <v>35</v>
      </c>
      <c r="H3" s="478" t="s">
        <v>117</v>
      </c>
      <c r="I3" s="477"/>
      <c r="J3" s="477"/>
      <c r="K3" s="475"/>
      <c r="L3" s="474"/>
      <c r="M3" s="477"/>
      <c r="N3" s="477"/>
      <c r="O3" s="475"/>
      <c r="P3" s="474"/>
      <c r="Q3" s="475"/>
      <c r="R3" s="474"/>
    </row>
    <row r="4" spans="1:22" ht="40.5" customHeight="1" x14ac:dyDescent="0.3">
      <c r="A4" s="457"/>
      <c r="B4" s="457"/>
      <c r="C4" s="457"/>
      <c r="D4" s="52" t="s">
        <v>5</v>
      </c>
      <c r="E4" s="230" t="s">
        <v>6</v>
      </c>
      <c r="F4" s="474"/>
      <c r="G4" s="474"/>
      <c r="H4" s="479"/>
      <c r="I4" s="52" t="s">
        <v>5</v>
      </c>
      <c r="J4" s="230" t="s">
        <v>6</v>
      </c>
      <c r="K4" s="52" t="s">
        <v>5</v>
      </c>
      <c r="L4" s="230" t="s">
        <v>6</v>
      </c>
      <c r="M4" s="52" t="s">
        <v>5</v>
      </c>
      <c r="N4" s="230" t="s">
        <v>6</v>
      </c>
      <c r="O4" s="52" t="s">
        <v>5</v>
      </c>
      <c r="P4" s="230" t="s">
        <v>6</v>
      </c>
      <c r="Q4" s="52" t="s">
        <v>5</v>
      </c>
      <c r="R4" s="230" t="s">
        <v>6</v>
      </c>
      <c r="S4" s="100"/>
      <c r="T4" s="100"/>
      <c r="U4" s="100"/>
      <c r="V4" s="100"/>
    </row>
    <row r="5" spans="1:22" ht="21" customHeight="1" x14ac:dyDescent="0.3">
      <c r="A5" s="469" t="s">
        <v>122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72"/>
      <c r="T5" s="72"/>
      <c r="U5" s="100"/>
      <c r="V5" s="100"/>
    </row>
    <row r="6" spans="1:22" s="222" customFormat="1" ht="15" customHeight="1" x14ac:dyDescent="0.3">
      <c r="A6" s="223">
        <v>1</v>
      </c>
      <c r="B6" s="175" t="s">
        <v>101</v>
      </c>
      <c r="C6" s="214">
        <f>SUM(D6+I6+K6+M6+O6+Q6)</f>
        <v>3742576</v>
      </c>
      <c r="D6" s="214">
        <f>SUM(F6:G6)</f>
        <v>2189972</v>
      </c>
      <c r="E6" s="216">
        <f>D6/C6</f>
        <v>0.58515097622600054</v>
      </c>
      <c r="F6" s="214">
        <v>1411523</v>
      </c>
      <c r="G6" s="214">
        <v>778449</v>
      </c>
      <c r="H6" s="214">
        <v>100420</v>
      </c>
      <c r="I6" s="214">
        <v>576352</v>
      </c>
      <c r="J6" s="216">
        <f>I6/C6</f>
        <v>0.15399874311169634</v>
      </c>
      <c r="K6" s="214">
        <v>609512</v>
      </c>
      <c r="L6" s="216">
        <f>K6/C6</f>
        <v>0.16285895062652034</v>
      </c>
      <c r="M6" s="214">
        <v>29457</v>
      </c>
      <c r="N6" s="216">
        <f>M6/C6</f>
        <v>7.8707820495829608E-3</v>
      </c>
      <c r="O6" s="214">
        <v>315277</v>
      </c>
      <c r="P6" s="216">
        <f>O6/C6</f>
        <v>8.424064067102445E-2</v>
      </c>
      <c r="Q6" s="214">
        <v>22006</v>
      </c>
      <c r="R6" s="216">
        <f>Q6/C6</f>
        <v>5.8799073151754302E-3</v>
      </c>
      <c r="S6" s="103"/>
      <c r="T6" s="103"/>
      <c r="U6" s="84"/>
      <c r="V6" s="100"/>
    </row>
    <row r="7" spans="1:22" s="222" customFormat="1" ht="15" customHeight="1" x14ac:dyDescent="0.3">
      <c r="A7" s="223">
        <v>2</v>
      </c>
      <c r="B7" s="175" t="s">
        <v>39</v>
      </c>
      <c r="C7" s="214">
        <f t="shared" ref="C7:C14" si="0">SUM(D7+I7+K7+M7+O7+Q7)</f>
        <v>1503322</v>
      </c>
      <c r="D7" s="214">
        <f t="shared" ref="D7:D14" si="1">SUM(F7:G7)</f>
        <v>760729</v>
      </c>
      <c r="E7" s="218">
        <f t="shared" ref="E7:E14" si="2">D7/C7</f>
        <v>0.50603197452042881</v>
      </c>
      <c r="F7" s="214">
        <v>356805</v>
      </c>
      <c r="G7" s="214">
        <v>403924</v>
      </c>
      <c r="H7" s="214">
        <v>101218</v>
      </c>
      <c r="I7" s="214">
        <v>209800</v>
      </c>
      <c r="J7" s="216">
        <f t="shared" ref="J7:J14" si="3">I7/C7</f>
        <v>0.13955759311710997</v>
      </c>
      <c r="K7" s="214">
        <v>344921</v>
      </c>
      <c r="L7" s="218">
        <f t="shared" ref="L7:L14" si="4">K7/C7</f>
        <v>0.22943920198068013</v>
      </c>
      <c r="M7" s="214">
        <v>1667</v>
      </c>
      <c r="N7" s="218">
        <f t="shared" ref="N7:N14" si="5">M7/C7</f>
        <v>1.1088775392098299E-3</v>
      </c>
      <c r="O7" s="214">
        <v>127123</v>
      </c>
      <c r="P7" s="218">
        <f t="shared" ref="P7:P14" si="6">O7/C7</f>
        <v>8.4561391371908351E-2</v>
      </c>
      <c r="Q7" s="214">
        <v>59082</v>
      </c>
      <c r="R7" s="218">
        <f t="shared" ref="R7:R14" si="7">Q7/C7</f>
        <v>3.9300961470662969E-2</v>
      </c>
      <c r="S7" s="103"/>
      <c r="T7" s="103"/>
      <c r="U7" s="84"/>
      <c r="V7" s="100"/>
    </row>
    <row r="8" spans="1:22" s="222" customFormat="1" ht="15" customHeight="1" x14ac:dyDescent="0.3">
      <c r="A8" s="223">
        <v>3</v>
      </c>
      <c r="B8" s="175" t="s">
        <v>40</v>
      </c>
      <c r="C8" s="214">
        <f t="shared" si="0"/>
        <v>1798517</v>
      </c>
      <c r="D8" s="214">
        <f t="shared" si="1"/>
        <v>1091098</v>
      </c>
      <c r="E8" s="218">
        <f t="shared" si="2"/>
        <v>0.60666538042175855</v>
      </c>
      <c r="F8" s="214">
        <v>810140</v>
      </c>
      <c r="G8" s="214">
        <v>280958</v>
      </c>
      <c r="H8" s="214">
        <v>120020</v>
      </c>
      <c r="I8" s="214">
        <v>280734</v>
      </c>
      <c r="J8" s="216">
        <f t="shared" si="3"/>
        <v>0.15609193574483868</v>
      </c>
      <c r="K8" s="214">
        <v>270420</v>
      </c>
      <c r="L8" s="216">
        <f t="shared" si="4"/>
        <v>0.15035721096881485</v>
      </c>
      <c r="M8" s="214">
        <v>9315</v>
      </c>
      <c r="N8" s="218">
        <f t="shared" si="5"/>
        <v>5.1792671406497683E-3</v>
      </c>
      <c r="O8" s="214">
        <v>146950</v>
      </c>
      <c r="P8" s="218">
        <f t="shared" si="6"/>
        <v>8.1706205723938108E-2</v>
      </c>
      <c r="Q8" s="214">
        <v>0</v>
      </c>
      <c r="R8" s="216">
        <f t="shared" si="7"/>
        <v>0</v>
      </c>
      <c r="S8" s="103"/>
      <c r="T8" s="103"/>
      <c r="U8" s="84"/>
      <c r="V8" s="100"/>
    </row>
    <row r="9" spans="1:22" s="222" customFormat="1" ht="15" customHeight="1" x14ac:dyDescent="0.3">
      <c r="A9" s="223">
        <v>4</v>
      </c>
      <c r="B9" s="175" t="s">
        <v>41</v>
      </c>
      <c r="C9" s="214">
        <f t="shared" si="0"/>
        <v>367564</v>
      </c>
      <c r="D9" s="214">
        <f t="shared" si="1"/>
        <v>201673</v>
      </c>
      <c r="E9" s="216">
        <f t="shared" si="2"/>
        <v>0.54867451654677823</v>
      </c>
      <c r="F9" s="214">
        <v>67673</v>
      </c>
      <c r="G9" s="214">
        <v>134000</v>
      </c>
      <c r="H9" s="214">
        <v>81000</v>
      </c>
      <c r="I9" s="214">
        <v>44561</v>
      </c>
      <c r="J9" s="216">
        <f t="shared" si="3"/>
        <v>0.12123330902917587</v>
      </c>
      <c r="K9" s="214">
        <v>83424</v>
      </c>
      <c r="L9" s="216">
        <f t="shared" si="4"/>
        <v>0.22696455583245367</v>
      </c>
      <c r="M9" s="214">
        <v>6528</v>
      </c>
      <c r="N9" s="216">
        <f t="shared" si="5"/>
        <v>1.776017237814367E-2</v>
      </c>
      <c r="O9" s="214">
        <v>31378</v>
      </c>
      <c r="P9" s="216">
        <f t="shared" si="6"/>
        <v>8.5367446213448536E-2</v>
      </c>
      <c r="Q9" s="214">
        <v>0</v>
      </c>
      <c r="R9" s="216">
        <f t="shared" si="7"/>
        <v>0</v>
      </c>
      <c r="S9" s="103"/>
      <c r="T9" s="103"/>
      <c r="U9" s="84"/>
      <c r="V9" s="100"/>
    </row>
    <row r="10" spans="1:22" s="222" customFormat="1" ht="15" customHeight="1" x14ac:dyDescent="0.3">
      <c r="A10" s="223">
        <v>5</v>
      </c>
      <c r="B10" s="175" t="s">
        <v>115</v>
      </c>
      <c r="C10" s="214">
        <f t="shared" si="0"/>
        <v>788497</v>
      </c>
      <c r="D10" s="214">
        <f t="shared" si="1"/>
        <v>494082</v>
      </c>
      <c r="E10" s="216">
        <f t="shared" si="2"/>
        <v>0.6266124030909439</v>
      </c>
      <c r="F10" s="214">
        <v>308626</v>
      </c>
      <c r="G10" s="214">
        <v>185456</v>
      </c>
      <c r="H10" s="214">
        <v>70566</v>
      </c>
      <c r="I10" s="214">
        <v>147572</v>
      </c>
      <c r="J10" s="216">
        <f t="shared" si="3"/>
        <v>0.18715607034649465</v>
      </c>
      <c r="K10" s="214">
        <v>121074</v>
      </c>
      <c r="L10" s="216">
        <f t="shared" si="4"/>
        <v>0.1535503622715115</v>
      </c>
      <c r="M10" s="214">
        <v>3151</v>
      </c>
      <c r="N10" s="218">
        <f t="shared" si="5"/>
        <v>3.9962105118979529E-3</v>
      </c>
      <c r="O10" s="214">
        <v>22618</v>
      </c>
      <c r="P10" s="216">
        <f t="shared" si="6"/>
        <v>2.8684953779151982E-2</v>
      </c>
      <c r="Q10" s="214">
        <v>0</v>
      </c>
      <c r="R10" s="216">
        <f t="shared" si="7"/>
        <v>0</v>
      </c>
      <c r="S10" s="103"/>
      <c r="T10" s="103"/>
      <c r="U10" s="84"/>
      <c r="V10" s="100"/>
    </row>
    <row r="11" spans="1:22" s="222" customFormat="1" ht="15" customHeight="1" x14ac:dyDescent="0.3">
      <c r="A11" s="223">
        <v>6</v>
      </c>
      <c r="B11" s="175" t="s">
        <v>42</v>
      </c>
      <c r="C11" s="214">
        <f t="shared" si="0"/>
        <v>1473591</v>
      </c>
      <c r="D11" s="214">
        <f t="shared" si="1"/>
        <v>880505</v>
      </c>
      <c r="E11" s="216">
        <f t="shared" si="2"/>
        <v>0.59752332906484906</v>
      </c>
      <c r="F11" s="214">
        <v>629585</v>
      </c>
      <c r="G11" s="214">
        <v>250920</v>
      </c>
      <c r="H11" s="214">
        <v>218020</v>
      </c>
      <c r="I11" s="214">
        <v>219237</v>
      </c>
      <c r="J11" s="216">
        <f t="shared" si="3"/>
        <v>0.14877737445464853</v>
      </c>
      <c r="K11" s="214">
        <v>197221</v>
      </c>
      <c r="L11" s="216">
        <f t="shared" si="4"/>
        <v>0.13383700090459294</v>
      </c>
      <c r="M11" s="214">
        <v>29786</v>
      </c>
      <c r="N11" s="216">
        <f t="shared" si="5"/>
        <v>2.0213207056774912E-2</v>
      </c>
      <c r="O11" s="214">
        <v>135653</v>
      </c>
      <c r="P11" s="216">
        <f t="shared" si="6"/>
        <v>9.2056072546588569E-2</v>
      </c>
      <c r="Q11" s="214">
        <v>11189</v>
      </c>
      <c r="R11" s="216">
        <f t="shared" si="7"/>
        <v>7.5930159725459776E-3</v>
      </c>
      <c r="S11" s="103"/>
      <c r="T11" s="103"/>
      <c r="U11" s="84"/>
      <c r="V11" s="100"/>
    </row>
    <row r="12" spans="1:22" s="222" customFormat="1" ht="15" customHeight="1" x14ac:dyDescent="0.3">
      <c r="A12" s="223">
        <v>7</v>
      </c>
      <c r="B12" s="175" t="s">
        <v>114</v>
      </c>
      <c r="C12" s="214">
        <f t="shared" si="0"/>
        <v>1846433</v>
      </c>
      <c r="D12" s="214">
        <f t="shared" si="1"/>
        <v>277660</v>
      </c>
      <c r="E12" s="216">
        <f t="shared" si="2"/>
        <v>0.15037642849754093</v>
      </c>
      <c r="F12" s="214">
        <v>89400</v>
      </c>
      <c r="G12" s="214">
        <v>188260</v>
      </c>
      <c r="H12" s="214">
        <v>60147</v>
      </c>
      <c r="I12" s="214">
        <v>68808</v>
      </c>
      <c r="J12" s="218">
        <f t="shared" si="3"/>
        <v>3.7265365166242154E-2</v>
      </c>
      <c r="K12" s="214">
        <v>157590</v>
      </c>
      <c r="L12" s="218">
        <f t="shared" si="4"/>
        <v>8.5348344619057395E-2</v>
      </c>
      <c r="M12" s="214">
        <v>1301961</v>
      </c>
      <c r="N12" s="218">
        <f>M12/C12</f>
        <v>0.70512225463907974</v>
      </c>
      <c r="O12" s="214">
        <v>40414</v>
      </c>
      <c r="P12" s="216">
        <f t="shared" si="6"/>
        <v>2.1887607078079737E-2</v>
      </c>
      <c r="Q12" s="214">
        <v>0</v>
      </c>
      <c r="R12" s="216">
        <f t="shared" si="7"/>
        <v>0</v>
      </c>
      <c r="S12" s="103"/>
      <c r="T12" s="103"/>
      <c r="U12" s="84"/>
      <c r="V12" s="100"/>
    </row>
    <row r="13" spans="1:22" s="222" customFormat="1" ht="15" customHeight="1" x14ac:dyDescent="0.3">
      <c r="A13" s="223">
        <v>8</v>
      </c>
      <c r="B13" s="175" t="s">
        <v>43</v>
      </c>
      <c r="C13" s="214">
        <f t="shared" si="0"/>
        <v>969407</v>
      </c>
      <c r="D13" s="214">
        <f t="shared" si="1"/>
        <v>423899</v>
      </c>
      <c r="E13" s="216">
        <f t="shared" si="2"/>
        <v>0.4372766031192265</v>
      </c>
      <c r="F13" s="214">
        <v>135456</v>
      </c>
      <c r="G13" s="214">
        <v>288443</v>
      </c>
      <c r="H13" s="214">
        <v>48846</v>
      </c>
      <c r="I13" s="214">
        <v>48846</v>
      </c>
      <c r="J13" s="216">
        <f t="shared" si="3"/>
        <v>5.0387504938586167E-2</v>
      </c>
      <c r="K13" s="214">
        <v>138523</v>
      </c>
      <c r="L13" s="216">
        <f t="shared" si="4"/>
        <v>0.14289457369298963</v>
      </c>
      <c r="M13" s="214">
        <v>32222</v>
      </c>
      <c r="N13" s="216">
        <f t="shared" si="5"/>
        <v>3.3238876962926822E-2</v>
      </c>
      <c r="O13" s="214">
        <v>113419</v>
      </c>
      <c r="P13" s="216">
        <f>O13/C13</f>
        <v>0.11699832990683995</v>
      </c>
      <c r="Q13" s="214">
        <v>212498</v>
      </c>
      <c r="R13" s="216">
        <f t="shared" si="7"/>
        <v>0.21920411137943094</v>
      </c>
      <c r="S13" s="103"/>
      <c r="T13" s="103"/>
      <c r="U13" s="84"/>
      <c r="V13" s="100"/>
    </row>
    <row r="14" spans="1:22" s="222" customFormat="1" ht="15" customHeight="1" x14ac:dyDescent="0.3">
      <c r="A14" s="223">
        <v>9</v>
      </c>
      <c r="B14" s="175" t="s">
        <v>44</v>
      </c>
      <c r="C14" s="214">
        <f t="shared" si="0"/>
        <v>1160246</v>
      </c>
      <c r="D14" s="214">
        <f t="shared" si="1"/>
        <v>586299</v>
      </c>
      <c r="E14" s="216">
        <f t="shared" si="2"/>
        <v>0.50532300908600414</v>
      </c>
      <c r="F14" s="214">
        <v>305020</v>
      </c>
      <c r="G14" s="214">
        <v>281279</v>
      </c>
      <c r="H14" s="214">
        <v>123122</v>
      </c>
      <c r="I14" s="214">
        <v>140351</v>
      </c>
      <c r="J14" s="216">
        <f t="shared" si="3"/>
        <v>0.12096658812010556</v>
      </c>
      <c r="K14" s="214">
        <v>210053</v>
      </c>
      <c r="L14" s="216">
        <f t="shared" si="4"/>
        <v>0.18104177907099012</v>
      </c>
      <c r="M14" s="214">
        <v>71582</v>
      </c>
      <c r="N14" s="216">
        <f t="shared" si="5"/>
        <v>6.1695536980950594E-2</v>
      </c>
      <c r="O14" s="214">
        <v>135509</v>
      </c>
      <c r="P14" s="216">
        <f t="shared" si="6"/>
        <v>0.11679333520649932</v>
      </c>
      <c r="Q14" s="214">
        <v>16452</v>
      </c>
      <c r="R14" s="216">
        <f t="shared" si="7"/>
        <v>1.4179751535450241E-2</v>
      </c>
      <c r="S14" s="103"/>
      <c r="T14" s="103"/>
      <c r="U14" s="84"/>
      <c r="V14" s="100"/>
    </row>
    <row r="15" spans="1:22" ht="35.4" customHeight="1" x14ac:dyDescent="0.3">
      <c r="A15" s="468" t="s">
        <v>153</v>
      </c>
      <c r="B15" s="468"/>
      <c r="C15" s="376">
        <f>SUM(C6:C14)</f>
        <v>13650153</v>
      </c>
      <c r="D15" s="376">
        <f>SUM(D6:D14)</f>
        <v>6905917</v>
      </c>
      <c r="E15" s="199">
        <f>D15/C15</f>
        <v>0.50592231457039349</v>
      </c>
      <c r="F15" s="376">
        <f>SUM(F6:F14)</f>
        <v>4114228</v>
      </c>
      <c r="G15" s="376">
        <f>SUM(G6:G14)</f>
        <v>2791689</v>
      </c>
      <c r="H15" s="376">
        <f>SUM(H6:H14)</f>
        <v>923359</v>
      </c>
      <c r="I15" s="376">
        <f>SUM(I6:I14)</f>
        <v>1736261</v>
      </c>
      <c r="J15" s="199">
        <f>I15/C15</f>
        <v>0.12719718233194896</v>
      </c>
      <c r="K15" s="376">
        <f>SUM(K6:K14)</f>
        <v>2132738</v>
      </c>
      <c r="L15" s="199">
        <f>K15/C15</f>
        <v>0.15624279083172182</v>
      </c>
      <c r="M15" s="376">
        <f>SUM(M6:M14)</f>
        <v>1485669</v>
      </c>
      <c r="N15" s="199">
        <f>M15/C15</f>
        <v>0.10883899982659535</v>
      </c>
      <c r="O15" s="376">
        <f>SUM(O6:O14)</f>
        <v>1068341</v>
      </c>
      <c r="P15" s="199">
        <f>O15/C15</f>
        <v>7.8265862661026586E-2</v>
      </c>
      <c r="Q15" s="376">
        <f>SUM(Q6:Q14)</f>
        <v>321227</v>
      </c>
      <c r="R15" s="199">
        <f>Q15/C15</f>
        <v>2.3532849778313839E-2</v>
      </c>
      <c r="S15" s="100"/>
      <c r="T15" s="100"/>
      <c r="U15" s="100"/>
      <c r="V15" s="100"/>
    </row>
    <row r="16" spans="1:22" ht="21" customHeight="1" x14ac:dyDescent="0.3">
      <c r="A16" s="469" t="s">
        <v>46</v>
      </c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104"/>
      <c r="T16" s="222"/>
      <c r="U16" s="222"/>
      <c r="V16" s="100"/>
    </row>
    <row r="17" spans="1:22" s="222" customFormat="1" ht="15" customHeight="1" x14ac:dyDescent="0.3">
      <c r="A17" s="180">
        <v>1</v>
      </c>
      <c r="B17" s="175" t="s">
        <v>47</v>
      </c>
      <c r="C17" s="214">
        <f>SUM(D17+I17+K17+M17+O17+Q17)</f>
        <v>1445712</v>
      </c>
      <c r="D17" s="214">
        <f>SUM(F17:G17)</f>
        <v>877523</v>
      </c>
      <c r="E17" s="216">
        <f>D17/C17</f>
        <v>0.60698327191031132</v>
      </c>
      <c r="F17" s="214">
        <v>573423</v>
      </c>
      <c r="G17" s="214">
        <v>304100</v>
      </c>
      <c r="H17" s="214">
        <v>35649</v>
      </c>
      <c r="I17" s="214">
        <v>232835</v>
      </c>
      <c r="J17" s="216">
        <f>I17/C17</f>
        <v>0.16105213209823258</v>
      </c>
      <c r="K17" s="214">
        <v>270922</v>
      </c>
      <c r="L17" s="216">
        <f>K17/C17</f>
        <v>0.18739693659594719</v>
      </c>
      <c r="M17" s="214">
        <v>11012</v>
      </c>
      <c r="N17" s="216">
        <f>M17/C17</f>
        <v>7.6170080901313674E-3</v>
      </c>
      <c r="O17" s="214">
        <v>53420</v>
      </c>
      <c r="P17" s="216">
        <f>O17/C17</f>
        <v>3.6950651305377558E-2</v>
      </c>
      <c r="Q17" s="214">
        <v>0</v>
      </c>
      <c r="R17" s="221">
        <f>Q18/C17</f>
        <v>0</v>
      </c>
      <c r="S17" s="103"/>
      <c r="V17" s="100"/>
    </row>
    <row r="18" spans="1:22" s="222" customFormat="1" ht="15" customHeight="1" x14ac:dyDescent="0.3">
      <c r="A18" s="180">
        <v>2</v>
      </c>
      <c r="B18" s="175" t="s">
        <v>48</v>
      </c>
      <c r="C18" s="214">
        <f t="shared" ref="C18:C23" si="8">SUM(D18+I18+K18+M18+O18+Q18)</f>
        <v>2005504</v>
      </c>
      <c r="D18" s="214">
        <f t="shared" ref="D18:D23" si="9">SUM(F18:G18)</f>
        <v>1234420</v>
      </c>
      <c r="E18" s="216">
        <f t="shared" ref="E18:E23" si="10">D18/C18</f>
        <v>0.61551609969364307</v>
      </c>
      <c r="F18" s="214">
        <v>701352</v>
      </c>
      <c r="G18" s="214">
        <v>533068</v>
      </c>
      <c r="H18" s="214">
        <v>250162</v>
      </c>
      <c r="I18" s="214">
        <v>305427</v>
      </c>
      <c r="J18" s="216">
        <f t="shared" ref="J18:J23" si="11">I18/C18</f>
        <v>0.15229438585014041</v>
      </c>
      <c r="K18" s="214">
        <v>268065</v>
      </c>
      <c r="L18" s="216">
        <f t="shared" ref="L18:L23" si="12">K18/C18</f>
        <v>0.13366465486979831</v>
      </c>
      <c r="M18" s="214">
        <v>77115</v>
      </c>
      <c r="N18" s="216">
        <f t="shared" ref="N18:N23" si="13">M18/C18</f>
        <v>3.8451680973959665E-2</v>
      </c>
      <c r="O18" s="214">
        <v>120477</v>
      </c>
      <c r="P18" s="216">
        <f t="shared" ref="P18:P23" si="14">O18/C18</f>
        <v>6.0073178612458512E-2</v>
      </c>
      <c r="Q18" s="214">
        <v>0</v>
      </c>
      <c r="R18" s="221">
        <f>Q18/C18</f>
        <v>0</v>
      </c>
      <c r="S18" s="103"/>
      <c r="V18" s="100"/>
    </row>
    <row r="19" spans="1:22" s="222" customFormat="1" ht="15" customHeight="1" x14ac:dyDescent="0.3">
      <c r="A19" s="180">
        <v>3</v>
      </c>
      <c r="B19" s="175" t="s">
        <v>49</v>
      </c>
      <c r="C19" s="214">
        <f t="shared" si="8"/>
        <v>1827912</v>
      </c>
      <c r="D19" s="214">
        <f t="shared" si="9"/>
        <v>1364958</v>
      </c>
      <c r="E19" s="216">
        <f t="shared" si="10"/>
        <v>0.74673069600724762</v>
      </c>
      <c r="F19" s="214">
        <v>342136</v>
      </c>
      <c r="G19" s="214">
        <v>1022822</v>
      </c>
      <c r="H19" s="214">
        <v>322118</v>
      </c>
      <c r="I19" s="214">
        <v>419820</v>
      </c>
      <c r="J19" s="216">
        <f t="shared" si="11"/>
        <v>0.22967188792458279</v>
      </c>
      <c r="K19" s="214">
        <v>41977</v>
      </c>
      <c r="L19" s="218">
        <f t="shared" si="12"/>
        <v>2.296445343101856E-2</v>
      </c>
      <c r="M19" s="214">
        <v>607</v>
      </c>
      <c r="N19" s="224">
        <f t="shared" si="13"/>
        <v>3.3207287878191073E-4</v>
      </c>
      <c r="O19" s="214">
        <v>0</v>
      </c>
      <c r="P19" s="216">
        <f t="shared" si="14"/>
        <v>0</v>
      </c>
      <c r="Q19" s="214">
        <v>550</v>
      </c>
      <c r="R19" s="224">
        <f t="shared" ref="R19:R23" si="15">Q19/C19</f>
        <v>3.0088975836911185E-4</v>
      </c>
      <c r="S19" s="103"/>
      <c r="T19" s="222" t="s">
        <v>112</v>
      </c>
      <c r="V19" s="100"/>
    </row>
    <row r="20" spans="1:22" s="222" customFormat="1" ht="15" customHeight="1" x14ac:dyDescent="0.3">
      <c r="A20" s="180">
        <v>4</v>
      </c>
      <c r="B20" s="175" t="s">
        <v>50</v>
      </c>
      <c r="C20" s="214">
        <f t="shared" si="8"/>
        <v>134982</v>
      </c>
      <c r="D20" s="214">
        <f t="shared" si="9"/>
        <v>97156</v>
      </c>
      <c r="E20" s="216">
        <f t="shared" si="10"/>
        <v>0.71977004341319584</v>
      </c>
      <c r="F20" s="214">
        <v>27942</v>
      </c>
      <c r="G20" s="214">
        <v>69214</v>
      </c>
      <c r="H20" s="214">
        <v>25977</v>
      </c>
      <c r="I20" s="214">
        <v>17275</v>
      </c>
      <c r="J20" s="216">
        <f t="shared" si="11"/>
        <v>0.1279800269665585</v>
      </c>
      <c r="K20" s="214">
        <v>16519</v>
      </c>
      <c r="L20" s="216">
        <f t="shared" si="12"/>
        <v>0.122379280200323</v>
      </c>
      <c r="M20" s="214">
        <v>0</v>
      </c>
      <c r="N20" s="216">
        <f t="shared" si="13"/>
        <v>0</v>
      </c>
      <c r="O20" s="214">
        <v>4032</v>
      </c>
      <c r="P20" s="216">
        <f t="shared" si="14"/>
        <v>2.9870649419922655E-2</v>
      </c>
      <c r="Q20" s="214">
        <v>0</v>
      </c>
      <c r="R20" s="221">
        <f t="shared" si="15"/>
        <v>0</v>
      </c>
      <c r="S20" s="103"/>
      <c r="V20" s="100"/>
    </row>
    <row r="21" spans="1:22" s="222" customFormat="1" ht="15" customHeight="1" x14ac:dyDescent="0.3">
      <c r="A21" s="180">
        <v>5</v>
      </c>
      <c r="B21" s="175" t="s">
        <v>51</v>
      </c>
      <c r="C21" s="214">
        <f t="shared" si="8"/>
        <v>994568</v>
      </c>
      <c r="D21" s="214">
        <f t="shared" si="9"/>
        <v>483919</v>
      </c>
      <c r="E21" s="216">
        <f t="shared" si="10"/>
        <v>0.48656200481012862</v>
      </c>
      <c r="F21" s="214">
        <v>154927</v>
      </c>
      <c r="G21" s="214">
        <v>328992</v>
      </c>
      <c r="H21" s="214">
        <v>118276</v>
      </c>
      <c r="I21" s="214">
        <v>112340</v>
      </c>
      <c r="J21" s="216">
        <f t="shared" si="11"/>
        <v>0.11295356375833528</v>
      </c>
      <c r="K21" s="214">
        <v>312521</v>
      </c>
      <c r="L21" s="216">
        <f t="shared" si="12"/>
        <v>0.31422788587607886</v>
      </c>
      <c r="M21" s="214">
        <v>77028</v>
      </c>
      <c r="N21" s="216">
        <f t="shared" si="13"/>
        <v>7.74487013457099E-2</v>
      </c>
      <c r="O21" s="214">
        <v>8760</v>
      </c>
      <c r="P21" s="216">
        <f t="shared" si="14"/>
        <v>8.8078442097473484E-3</v>
      </c>
      <c r="Q21" s="214">
        <v>0</v>
      </c>
      <c r="R21" s="221">
        <f t="shared" si="15"/>
        <v>0</v>
      </c>
      <c r="S21" s="103"/>
      <c r="V21" s="100"/>
    </row>
    <row r="22" spans="1:22" s="222" customFormat="1" ht="15" customHeight="1" x14ac:dyDescent="0.3">
      <c r="A22" s="180">
        <v>6</v>
      </c>
      <c r="B22" s="175" t="s">
        <v>52</v>
      </c>
      <c r="C22" s="214">
        <f t="shared" si="8"/>
        <v>7042490</v>
      </c>
      <c r="D22" s="214">
        <f t="shared" si="9"/>
        <v>3267159</v>
      </c>
      <c r="E22" s="216">
        <f t="shared" si="10"/>
        <v>0.46392099953283567</v>
      </c>
      <c r="F22" s="214">
        <v>459677</v>
      </c>
      <c r="G22" s="214">
        <v>2807482</v>
      </c>
      <c r="H22" s="214">
        <v>112285</v>
      </c>
      <c r="I22" s="214">
        <v>1050682</v>
      </c>
      <c r="J22" s="218">
        <f t="shared" si="11"/>
        <v>0.14919183413820963</v>
      </c>
      <c r="K22" s="214">
        <v>1359995</v>
      </c>
      <c r="L22" s="218">
        <f t="shared" si="12"/>
        <v>0.19311280527199898</v>
      </c>
      <c r="M22" s="214">
        <v>1025275</v>
      </c>
      <c r="N22" s="218">
        <f>M22/C22</f>
        <v>0.14558416128386409</v>
      </c>
      <c r="O22" s="214">
        <v>9622</v>
      </c>
      <c r="P22" s="218">
        <f t="shared" si="14"/>
        <v>1.3662781203807176E-3</v>
      </c>
      <c r="Q22" s="214">
        <v>329757</v>
      </c>
      <c r="R22" s="218">
        <f t="shared" si="15"/>
        <v>4.6823921652710904E-2</v>
      </c>
      <c r="S22" s="103"/>
      <c r="V22" s="100"/>
    </row>
    <row r="23" spans="1:22" s="222" customFormat="1" ht="15" customHeight="1" x14ac:dyDescent="0.3">
      <c r="A23" s="180">
        <v>7</v>
      </c>
      <c r="B23" s="175" t="s">
        <v>53</v>
      </c>
      <c r="C23" s="214">
        <f t="shared" si="8"/>
        <v>6725270</v>
      </c>
      <c r="D23" s="214">
        <f t="shared" si="9"/>
        <v>4248461</v>
      </c>
      <c r="E23" s="216">
        <f t="shared" si="10"/>
        <v>0.63171605006193055</v>
      </c>
      <c r="F23" s="214">
        <v>592410</v>
      </c>
      <c r="G23" s="214">
        <v>3656051</v>
      </c>
      <c r="H23" s="214">
        <v>142398</v>
      </c>
      <c r="I23" s="214">
        <v>1277441</v>
      </c>
      <c r="J23" s="216">
        <f t="shared" si="11"/>
        <v>0.18994642594275024</v>
      </c>
      <c r="K23" s="214">
        <v>662845</v>
      </c>
      <c r="L23" s="218">
        <f t="shared" si="12"/>
        <v>9.8560355197635188E-2</v>
      </c>
      <c r="M23" s="214">
        <v>531681</v>
      </c>
      <c r="N23" s="218">
        <f t="shared" si="13"/>
        <v>7.9057197703586615E-2</v>
      </c>
      <c r="O23" s="214">
        <v>4842</v>
      </c>
      <c r="P23" s="218">
        <f t="shared" si="14"/>
        <v>7.1997109409733737E-4</v>
      </c>
      <c r="Q23" s="214">
        <v>0</v>
      </c>
      <c r="R23" s="221">
        <f t="shared" si="15"/>
        <v>0</v>
      </c>
      <c r="S23" s="103"/>
      <c r="V23" s="100"/>
    </row>
    <row r="24" spans="1:22" ht="29.25" customHeight="1" x14ac:dyDescent="0.3">
      <c r="A24" s="468" t="s">
        <v>54</v>
      </c>
      <c r="B24" s="468"/>
      <c r="C24" s="376">
        <f>SUM(C17:C23)</f>
        <v>20176438</v>
      </c>
      <c r="D24" s="376">
        <f>SUM(D17:D23)</f>
        <v>11573596</v>
      </c>
      <c r="E24" s="199">
        <f>D24/C24</f>
        <v>0.57361938712868943</v>
      </c>
      <c r="F24" s="376">
        <f>SUM(F17:F23)</f>
        <v>2851867</v>
      </c>
      <c r="G24" s="376">
        <f>SUM(G17:G23)</f>
        <v>8721729</v>
      </c>
      <c r="H24" s="376">
        <f>SUM(H17:H23)</f>
        <v>1006865</v>
      </c>
      <c r="I24" s="376">
        <f>SUM(I17:I23)</f>
        <v>3415820</v>
      </c>
      <c r="J24" s="198">
        <f>I24/C24</f>
        <v>0.16929747460874908</v>
      </c>
      <c r="K24" s="376">
        <f>SUM(K17:K23)</f>
        <v>2932844</v>
      </c>
      <c r="L24" s="199">
        <f>K24/C24</f>
        <v>0.14535984993981593</v>
      </c>
      <c r="M24" s="376">
        <f>SUM(M17:M23)</f>
        <v>1722718</v>
      </c>
      <c r="N24" s="198">
        <v>0.08</v>
      </c>
      <c r="O24" s="376">
        <f>SUM(O17:O23)</f>
        <v>201153</v>
      </c>
      <c r="P24" s="198">
        <f>O24/C24</f>
        <v>9.969698318404864E-3</v>
      </c>
      <c r="Q24" s="376">
        <f>SUM(Q18:Q23)</f>
        <v>330307</v>
      </c>
      <c r="R24" s="198">
        <f>Q24/C24</f>
        <v>1.6370927316308261E-2</v>
      </c>
      <c r="S24" s="115"/>
      <c r="T24" s="222"/>
      <c r="U24" s="222"/>
      <c r="V24" s="100"/>
    </row>
    <row r="25" spans="1:22" ht="42" customHeight="1" x14ac:dyDescent="0.3">
      <c r="A25" s="468" t="s">
        <v>168</v>
      </c>
      <c r="B25" s="468"/>
      <c r="C25" s="376">
        <f>SUM(C15,C24)</f>
        <v>33826591</v>
      </c>
      <c r="D25" s="376">
        <f>SUM(D15,D24)</f>
        <v>18479513</v>
      </c>
      <c r="E25" s="198">
        <f>D25/C25</f>
        <v>0.54630136983061639</v>
      </c>
      <c r="F25" s="376">
        <f>SUM(F15,F24)</f>
        <v>6966095</v>
      </c>
      <c r="G25" s="376">
        <f>SUM(G15,G24)</f>
        <v>11513418</v>
      </c>
      <c r="H25" s="376">
        <f>SUM(H15,H24)</f>
        <v>1930224</v>
      </c>
      <c r="I25" s="376">
        <f>SUM(I15,I24)</f>
        <v>5152081</v>
      </c>
      <c r="J25" s="198">
        <f>I25/C25</f>
        <v>0.1523086083371511</v>
      </c>
      <c r="K25" s="376">
        <f>SUM(K15,K24)</f>
        <v>5065582</v>
      </c>
      <c r="L25" s="198">
        <f>K25/C25</f>
        <v>0.14975147806055891</v>
      </c>
      <c r="M25" s="376">
        <f>SUM(M15,M24)</f>
        <v>3208387</v>
      </c>
      <c r="N25" s="198">
        <f>M25/C25</f>
        <v>9.4848073812699607E-2</v>
      </c>
      <c r="O25" s="376">
        <f>SUM(O15,O24)</f>
        <v>1269494</v>
      </c>
      <c r="P25" s="198">
        <f>O25/C25</f>
        <v>3.7529469049955404E-2</v>
      </c>
      <c r="Q25" s="376">
        <f>SUM(Q15,Q24)</f>
        <v>651534</v>
      </c>
      <c r="R25" s="198">
        <f>Q25/C25</f>
        <v>1.926100090901859E-2</v>
      </c>
      <c r="S25" s="115"/>
      <c r="T25" s="222"/>
      <c r="U25" s="222"/>
      <c r="V25" s="100"/>
    </row>
    <row r="26" spans="1:22" ht="42" customHeight="1" x14ac:dyDescent="0.3">
      <c r="A26" s="468" t="s">
        <v>167</v>
      </c>
      <c r="B26" s="468"/>
      <c r="C26" s="376">
        <f>SUM(D26+I26+K26+M26+O26+Q26)</f>
        <v>6919365</v>
      </c>
      <c r="D26" s="376">
        <f>SUM(F26:G26)</f>
        <v>2057320</v>
      </c>
      <c r="E26" s="199">
        <f>D26/C26</f>
        <v>0.29732786173297693</v>
      </c>
      <c r="F26" s="376">
        <v>770194</v>
      </c>
      <c r="G26" s="376">
        <v>1287126</v>
      </c>
      <c r="H26" s="376">
        <v>751666</v>
      </c>
      <c r="I26" s="376">
        <v>474309</v>
      </c>
      <c r="J26" s="198">
        <f>I26/C26</f>
        <v>6.8548053181180638E-2</v>
      </c>
      <c r="K26" s="376">
        <v>2366581</v>
      </c>
      <c r="L26" s="199">
        <f>K26/C26</f>
        <v>0.34202285903402985</v>
      </c>
      <c r="M26" s="376">
        <v>267998</v>
      </c>
      <c r="N26" s="198">
        <f>M26/C26</f>
        <v>3.8731588809088696E-2</v>
      </c>
      <c r="O26" s="376">
        <v>11959</v>
      </c>
      <c r="P26" s="492">
        <f>O26/C26</f>
        <v>1.7283377882218961E-3</v>
      </c>
      <c r="Q26" s="376">
        <v>1741198</v>
      </c>
      <c r="R26" s="198">
        <f>Q26/C26</f>
        <v>0.25164129945450198</v>
      </c>
      <c r="T26" s="17"/>
    </row>
    <row r="27" spans="1:22" ht="11.25" customHeight="1" x14ac:dyDescent="0.3">
      <c r="A27" s="105"/>
      <c r="B27" s="105"/>
      <c r="C27" s="106"/>
      <c r="D27" s="106"/>
      <c r="E27" s="107"/>
      <c r="F27" s="106"/>
      <c r="G27" s="106"/>
      <c r="H27" s="106"/>
      <c r="I27" s="106"/>
      <c r="J27" s="107"/>
      <c r="K27" s="106"/>
      <c r="L27" s="107"/>
      <c r="M27" s="106"/>
      <c r="N27" s="114"/>
      <c r="O27" s="106"/>
      <c r="P27" s="107"/>
      <c r="Q27" s="106"/>
      <c r="R27" s="107"/>
    </row>
    <row r="28" spans="1:22" s="232" customFormat="1" ht="37.200000000000003" customHeight="1" x14ac:dyDescent="0.3">
      <c r="A28" s="462" t="s">
        <v>57</v>
      </c>
      <c r="B28" s="463"/>
      <c r="C28" s="110">
        <f>SUM(C25:C26)</f>
        <v>40745956</v>
      </c>
      <c r="D28" s="110">
        <f>SUM(D25:D26)</f>
        <v>20536833</v>
      </c>
      <c r="E28" s="345">
        <f>D28/C28</f>
        <v>0.50402138067394953</v>
      </c>
      <c r="F28" s="110">
        <f>SUM(F25:F26)</f>
        <v>7736289</v>
      </c>
      <c r="G28" s="110">
        <f>SUM(G25:G26)</f>
        <v>12800544</v>
      </c>
      <c r="H28" s="110">
        <f>SUM(H25:H26)</f>
        <v>2681890</v>
      </c>
      <c r="I28" s="110">
        <f>SUM(I25:I26)</f>
        <v>5626390</v>
      </c>
      <c r="J28" s="345">
        <f>I28/C28</f>
        <v>0.13808462366179358</v>
      </c>
      <c r="K28" s="110">
        <f>SUM(K25:K26)</f>
        <v>7432163</v>
      </c>
      <c r="L28" s="345">
        <f>K28/C28</f>
        <v>0.18240246958495709</v>
      </c>
      <c r="M28" s="110">
        <f>SUM(M25:M26)</f>
        <v>3476385</v>
      </c>
      <c r="N28" s="345">
        <f>M28/C28</f>
        <v>8.5318528297630328E-2</v>
      </c>
      <c r="O28" s="110">
        <f>SUM(O25:O26)</f>
        <v>1281453</v>
      </c>
      <c r="P28" s="345">
        <f>O28/C28</f>
        <v>3.1449820443530639E-2</v>
      </c>
      <c r="Q28" s="110">
        <f>SUM(Q25:Q26)</f>
        <v>2392732</v>
      </c>
      <c r="R28" s="345">
        <f>Q28/C28</f>
        <v>5.8723177338138782E-2</v>
      </c>
    </row>
    <row r="29" spans="1:22" x14ac:dyDescent="0.3">
      <c r="A29" s="8"/>
      <c r="C29" s="44"/>
    </row>
    <row r="30" spans="1:22" ht="30" customHeight="1" x14ac:dyDescent="0.3">
      <c r="A30" s="445" t="s">
        <v>159</v>
      </c>
      <c r="B30" s="445"/>
      <c r="C30" s="445"/>
      <c r="D30" s="445"/>
      <c r="E30" s="445"/>
      <c r="F30" s="445"/>
      <c r="G30" s="445"/>
      <c r="H30" s="445"/>
      <c r="I30" s="445"/>
      <c r="J30" s="445"/>
      <c r="K30" s="102"/>
      <c r="L30" s="112"/>
      <c r="M30" s="102"/>
      <c r="N30" s="112"/>
      <c r="O30" s="112"/>
      <c r="P30" s="112"/>
      <c r="Q30" s="102"/>
      <c r="R30" s="112"/>
      <c r="S30" s="100"/>
      <c r="T30" s="100"/>
    </row>
    <row r="31" spans="1:22" x14ac:dyDescent="0.3">
      <c r="E31" s="5" t="s">
        <v>112</v>
      </c>
      <c r="K31" s="350"/>
    </row>
  </sheetData>
  <mergeCells count="21">
    <mergeCell ref="A30:J30"/>
    <mergeCell ref="A2:A4"/>
    <mergeCell ref="B2:B4"/>
    <mergeCell ref="C2:C4"/>
    <mergeCell ref="D2:H2"/>
    <mergeCell ref="A28:B28"/>
    <mergeCell ref="A26:B26"/>
    <mergeCell ref="A5:R5"/>
    <mergeCell ref="A15:B15"/>
    <mergeCell ref="A16:R16"/>
    <mergeCell ref="A24:B24"/>
    <mergeCell ref="A25:B25"/>
    <mergeCell ref="I2:J3"/>
    <mergeCell ref="M2:N3"/>
    <mergeCell ref="O2:P3"/>
    <mergeCell ref="Q2:R3"/>
    <mergeCell ref="D3:E3"/>
    <mergeCell ref="F3:F4"/>
    <mergeCell ref="G3:G4"/>
    <mergeCell ref="H3:H4"/>
    <mergeCell ref="K2:L3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15 J24:J25 E24:E25 L24:L25 N25 J15 L15 N15 P15 P24:P25 E28 J28 N28 P28 L28" formula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762F3"/>
  </sheetPr>
  <dimension ref="A1:S36"/>
  <sheetViews>
    <sheetView zoomScale="80" zoomScaleNormal="80" workbookViewId="0">
      <selection activeCell="F4" sqref="F4"/>
    </sheetView>
  </sheetViews>
  <sheetFormatPr defaultColWidth="9.109375" defaultRowHeight="13.8" x14ac:dyDescent="0.3"/>
  <cols>
    <col min="1" max="1" width="4.88671875" style="5" customWidth="1"/>
    <col min="2" max="2" width="14.5546875" style="5" customWidth="1"/>
    <col min="3" max="3" width="12.109375" style="5" customWidth="1"/>
    <col min="4" max="4" width="13.77734375" style="5" customWidth="1"/>
    <col min="5" max="5" width="12.88671875" style="5" customWidth="1"/>
    <col min="6" max="6" width="13.77734375" style="5" customWidth="1"/>
    <col min="7" max="8" width="12.88671875" style="5" customWidth="1"/>
    <col min="9" max="9" width="13.77734375" style="5" customWidth="1"/>
    <col min="10" max="11" width="12.88671875" style="5" customWidth="1"/>
    <col min="12" max="12" width="13.77734375" style="5" customWidth="1"/>
    <col min="13" max="15" width="12.88671875" style="5" customWidth="1"/>
    <col min="16" max="16" width="11" style="5" bestFit="1" customWidth="1"/>
    <col min="17" max="17" width="9.109375" style="5"/>
    <col min="18" max="18" width="9.88671875" style="5" bestFit="1" customWidth="1"/>
    <col min="19" max="16384" width="9.109375" style="5"/>
  </cols>
  <sheetData>
    <row r="1" spans="1:18" ht="20.25" customHeight="1" x14ac:dyDescent="0.3">
      <c r="A1" s="231" t="s">
        <v>217</v>
      </c>
    </row>
    <row r="2" spans="1:18" s="204" customFormat="1" ht="19.2" customHeight="1" x14ac:dyDescent="0.3">
      <c r="A2" s="464" t="s">
        <v>0</v>
      </c>
      <c r="B2" s="456" t="s">
        <v>1</v>
      </c>
      <c r="C2" s="466" t="s">
        <v>27</v>
      </c>
      <c r="D2" s="466" t="s">
        <v>170</v>
      </c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</row>
    <row r="3" spans="1:18" s="204" customFormat="1" ht="19.2" customHeight="1" x14ac:dyDescent="0.3">
      <c r="A3" s="464"/>
      <c r="B3" s="464"/>
      <c r="C3" s="466"/>
      <c r="D3" s="466" t="s">
        <v>7</v>
      </c>
      <c r="E3" s="459"/>
      <c r="F3" s="464" t="s">
        <v>171</v>
      </c>
      <c r="G3" s="464"/>
      <c r="H3" s="464"/>
      <c r="I3" s="464" t="s">
        <v>172</v>
      </c>
      <c r="J3" s="464"/>
      <c r="K3" s="464"/>
      <c r="L3" s="480" t="s">
        <v>118</v>
      </c>
      <c r="M3" s="480"/>
      <c r="N3" s="464"/>
      <c r="O3" s="464"/>
    </row>
    <row r="4" spans="1:18" s="204" customFormat="1" ht="82.8" x14ac:dyDescent="0.3">
      <c r="A4" s="457"/>
      <c r="B4" s="457"/>
      <c r="C4" s="457"/>
      <c r="D4" s="213" t="s">
        <v>5</v>
      </c>
      <c r="E4" s="230" t="s">
        <v>6</v>
      </c>
      <c r="F4" s="213" t="s">
        <v>5</v>
      </c>
      <c r="G4" s="230" t="s">
        <v>68</v>
      </c>
      <c r="H4" s="230" t="s">
        <v>6</v>
      </c>
      <c r="I4" s="213" t="s">
        <v>5</v>
      </c>
      <c r="J4" s="230" t="s">
        <v>68</v>
      </c>
      <c r="K4" s="230" t="s">
        <v>6</v>
      </c>
      <c r="L4" s="213" t="s">
        <v>5</v>
      </c>
      <c r="M4" s="230" t="s">
        <v>119</v>
      </c>
      <c r="N4" s="230" t="s">
        <v>68</v>
      </c>
      <c r="O4" s="230" t="s">
        <v>6</v>
      </c>
    </row>
    <row r="5" spans="1:18" s="204" customFormat="1" ht="21" customHeight="1" x14ac:dyDescent="0.3">
      <c r="A5" s="465" t="s">
        <v>36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205"/>
      <c r="Q5" s="205"/>
      <c r="R5" s="205"/>
    </row>
    <row r="6" spans="1:18" s="211" customFormat="1" ht="17.399999999999999" customHeight="1" x14ac:dyDescent="0.3">
      <c r="A6" s="169">
        <v>1</v>
      </c>
      <c r="B6" s="170" t="s">
        <v>10</v>
      </c>
      <c r="C6" s="214">
        <v>126287061</v>
      </c>
      <c r="D6" s="214">
        <v>48243291</v>
      </c>
      <c r="E6" s="215">
        <f>D6/C6</f>
        <v>0.38201293638467049</v>
      </c>
      <c r="F6" s="214">
        <v>22486138</v>
      </c>
      <c r="G6" s="215">
        <f>F6/D6</f>
        <v>0.46609875764901693</v>
      </c>
      <c r="H6" s="215">
        <f>F6/C6</f>
        <v>0.17805575505474786</v>
      </c>
      <c r="I6" s="214">
        <v>25757153</v>
      </c>
      <c r="J6" s="215">
        <f>I6/D6</f>
        <v>0.53390124235098302</v>
      </c>
      <c r="K6" s="215">
        <f>I6/C6</f>
        <v>0.20395718132992263</v>
      </c>
      <c r="L6" s="214">
        <v>7401135</v>
      </c>
      <c r="M6" s="215">
        <f>L6/I6</f>
        <v>0.28734289849503164</v>
      </c>
      <c r="N6" s="215">
        <f t="shared" ref="N6:N19" si="0">L6/D6</f>
        <v>0.15341273048722981</v>
      </c>
      <c r="O6" s="215">
        <f t="shared" ref="O6:O17" si="1">L6/C6</f>
        <v>5.8605647652216722E-2</v>
      </c>
      <c r="P6" s="203"/>
      <c r="Q6" s="205"/>
      <c r="R6" s="205"/>
    </row>
    <row r="7" spans="1:18" s="211" customFormat="1" ht="17.399999999999999" customHeight="1" x14ac:dyDescent="0.3">
      <c r="A7" s="169">
        <v>2</v>
      </c>
      <c r="B7" s="170" t="s">
        <v>11</v>
      </c>
      <c r="C7" s="214">
        <v>94058434</v>
      </c>
      <c r="D7" s="214">
        <v>41395557</v>
      </c>
      <c r="E7" s="215">
        <f t="shared" ref="E7:E17" si="2">D7/C7</f>
        <v>0.44010468003326531</v>
      </c>
      <c r="F7" s="214">
        <v>32797076</v>
      </c>
      <c r="G7" s="215">
        <f t="shared" ref="G7:G17" si="3">F7/D7</f>
        <v>0.79228493048179061</v>
      </c>
      <c r="H7" s="215">
        <f t="shared" ref="H7:H17" si="4">F7/C7</f>
        <v>0.34868830582486626</v>
      </c>
      <c r="I7" s="214">
        <v>8598481</v>
      </c>
      <c r="J7" s="215">
        <f t="shared" ref="J7:J17" si="5">I7/D7</f>
        <v>0.20771506951820939</v>
      </c>
      <c r="K7" s="215">
        <f t="shared" ref="K7:K17" si="6">I7/C7</f>
        <v>9.1416374208399001E-2</v>
      </c>
      <c r="L7" s="214">
        <v>4972938</v>
      </c>
      <c r="M7" s="215">
        <f t="shared" ref="M7:M19" si="7">L7/I7</f>
        <v>0.57835075753496457</v>
      </c>
      <c r="N7" s="215">
        <f t="shared" si="0"/>
        <v>0.12013216780728425</v>
      </c>
      <c r="O7" s="215">
        <f t="shared" si="1"/>
        <v>5.2870729274527364E-2</v>
      </c>
      <c r="P7" s="203"/>
      <c r="Q7" s="205"/>
      <c r="R7" s="205"/>
    </row>
    <row r="8" spans="1:18" s="211" customFormat="1" ht="17.399999999999999" customHeight="1" x14ac:dyDescent="0.3">
      <c r="A8" s="169">
        <v>3</v>
      </c>
      <c r="B8" s="170" t="s">
        <v>113</v>
      </c>
      <c r="C8" s="214">
        <v>39173704</v>
      </c>
      <c r="D8" s="214">
        <v>15063612</v>
      </c>
      <c r="E8" s="215">
        <f t="shared" si="2"/>
        <v>0.38453376785611082</v>
      </c>
      <c r="F8" s="214">
        <v>4521569</v>
      </c>
      <c r="G8" s="215">
        <f t="shared" si="3"/>
        <v>0.30016499362835419</v>
      </c>
      <c r="H8" s="215">
        <f t="shared" si="4"/>
        <v>0.11542357597841654</v>
      </c>
      <c r="I8" s="214">
        <v>10542043</v>
      </c>
      <c r="J8" s="215">
        <f t="shared" si="5"/>
        <v>0.69983500637164575</v>
      </c>
      <c r="K8" s="215">
        <f t="shared" si="6"/>
        <v>0.2691101918776943</v>
      </c>
      <c r="L8" s="214">
        <v>9108681</v>
      </c>
      <c r="M8" s="215">
        <f t="shared" si="7"/>
        <v>0.86403375512697111</v>
      </c>
      <c r="N8" s="215">
        <f t="shared" si="0"/>
        <v>0.60468106852460091</v>
      </c>
      <c r="O8" s="215">
        <f t="shared" si="1"/>
        <v>0.23252028963102392</v>
      </c>
      <c r="P8" s="203"/>
      <c r="Q8" s="205"/>
      <c r="R8" s="205"/>
    </row>
    <row r="9" spans="1:18" s="211" customFormat="1" ht="17.399999999999999" customHeight="1" x14ac:dyDescent="0.3">
      <c r="A9" s="169">
        <v>4</v>
      </c>
      <c r="B9" s="170" t="s">
        <v>12</v>
      </c>
      <c r="C9" s="214">
        <v>11395805</v>
      </c>
      <c r="D9" s="214">
        <v>5509831</v>
      </c>
      <c r="E9" s="215">
        <f t="shared" si="2"/>
        <v>0.48349642697466305</v>
      </c>
      <c r="F9" s="214">
        <v>3002853</v>
      </c>
      <c r="G9" s="215">
        <f t="shared" si="3"/>
        <v>0.54499911158799608</v>
      </c>
      <c r="H9" s="215">
        <f t="shared" si="4"/>
        <v>0.26350512315716179</v>
      </c>
      <c r="I9" s="214">
        <v>2506978</v>
      </c>
      <c r="J9" s="215">
        <f t="shared" si="5"/>
        <v>0.45500088841200392</v>
      </c>
      <c r="K9" s="215">
        <f t="shared" si="6"/>
        <v>0.21999130381750126</v>
      </c>
      <c r="L9" s="214">
        <v>695530</v>
      </c>
      <c r="M9" s="215">
        <f t="shared" si="7"/>
        <v>0.27743761612586948</v>
      </c>
      <c r="N9" s="215">
        <f t="shared" si="0"/>
        <v>0.12623436181617911</v>
      </c>
      <c r="O9" s="215">
        <f t="shared" si="1"/>
        <v>6.1033862899549436E-2</v>
      </c>
      <c r="P9" s="203"/>
      <c r="Q9" s="205"/>
      <c r="R9" s="207"/>
    </row>
    <row r="10" spans="1:18" s="211" customFormat="1" ht="17.399999999999999" customHeight="1" x14ac:dyDescent="0.3">
      <c r="A10" s="169">
        <v>5</v>
      </c>
      <c r="B10" s="170" t="s">
        <v>13</v>
      </c>
      <c r="C10" s="214">
        <v>100094437</v>
      </c>
      <c r="D10" s="214">
        <v>34365269</v>
      </c>
      <c r="E10" s="215">
        <f t="shared" si="2"/>
        <v>0.34332846090137858</v>
      </c>
      <c r="F10" s="214">
        <v>19185300</v>
      </c>
      <c r="G10" s="215">
        <f t="shared" si="3"/>
        <v>0.55827585694149517</v>
      </c>
      <c r="H10" s="215">
        <f t="shared" si="4"/>
        <v>0.19167199072212174</v>
      </c>
      <c r="I10" s="214">
        <v>15179969</v>
      </c>
      <c r="J10" s="215">
        <f t="shared" si="5"/>
        <v>0.44172414305850477</v>
      </c>
      <c r="K10" s="215">
        <f t="shared" si="6"/>
        <v>0.15165647017925682</v>
      </c>
      <c r="L10" s="214">
        <v>5655758</v>
      </c>
      <c r="M10" s="215">
        <f t="shared" si="7"/>
        <v>0.37258033926156237</v>
      </c>
      <c r="N10" s="215">
        <f t="shared" si="0"/>
        <v>0.16457773108076063</v>
      </c>
      <c r="O10" s="215">
        <f t="shared" si="1"/>
        <v>5.6504219110598525E-2</v>
      </c>
      <c r="P10" s="203"/>
      <c r="Q10" s="205"/>
      <c r="R10" s="205"/>
    </row>
    <row r="11" spans="1:18" s="211" customFormat="1" ht="17.399999999999999" customHeight="1" x14ac:dyDescent="0.3">
      <c r="A11" s="169">
        <v>6</v>
      </c>
      <c r="B11" s="170" t="s">
        <v>15</v>
      </c>
      <c r="C11" s="214">
        <v>6676931</v>
      </c>
      <c r="D11" s="214">
        <v>3172770</v>
      </c>
      <c r="E11" s="215">
        <f t="shared" si="2"/>
        <v>0.47518388313433224</v>
      </c>
      <c r="F11" s="214">
        <v>1279732</v>
      </c>
      <c r="G11" s="215">
        <f t="shared" si="3"/>
        <v>0.40334849358762215</v>
      </c>
      <c r="H11" s="215">
        <f t="shared" si="4"/>
        <v>0.1916647034393496</v>
      </c>
      <c r="I11" s="214">
        <v>1893038</v>
      </c>
      <c r="J11" s="215">
        <f t="shared" si="5"/>
        <v>0.59665150641237785</v>
      </c>
      <c r="K11" s="215">
        <f t="shared" si="6"/>
        <v>0.28351917969498264</v>
      </c>
      <c r="L11" s="214">
        <v>235890</v>
      </c>
      <c r="M11" s="215">
        <f t="shared" si="7"/>
        <v>0.12460922601659344</v>
      </c>
      <c r="N11" s="215">
        <f t="shared" si="0"/>
        <v>7.4348282415680936E-2</v>
      </c>
      <c r="O11" s="215">
        <f t="shared" si="1"/>
        <v>3.5329105542651257E-2</v>
      </c>
      <c r="P11" s="203"/>
      <c r="Q11" s="205"/>
      <c r="R11" s="205"/>
    </row>
    <row r="12" spans="1:18" s="211" customFormat="1" ht="17.399999999999999" customHeight="1" x14ac:dyDescent="0.3">
      <c r="A12" s="169">
        <v>7</v>
      </c>
      <c r="B12" s="212" t="s">
        <v>16</v>
      </c>
      <c r="C12" s="214">
        <v>7936811</v>
      </c>
      <c r="D12" s="214">
        <v>4210863</v>
      </c>
      <c r="E12" s="215">
        <f t="shared" si="2"/>
        <v>0.53054847847580089</v>
      </c>
      <c r="F12" s="214">
        <v>2829707</v>
      </c>
      <c r="G12" s="215">
        <f t="shared" si="3"/>
        <v>0.6720016775658576</v>
      </c>
      <c r="H12" s="215">
        <f t="shared" si="4"/>
        <v>0.35652946756575155</v>
      </c>
      <c r="I12" s="214">
        <v>1381156</v>
      </c>
      <c r="J12" s="215">
        <f t="shared" si="5"/>
        <v>0.32799832243414234</v>
      </c>
      <c r="K12" s="215">
        <f t="shared" si="6"/>
        <v>0.1740190109100494</v>
      </c>
      <c r="L12" s="214">
        <v>197255</v>
      </c>
      <c r="M12" s="215">
        <f t="shared" si="7"/>
        <v>0.14281876920492689</v>
      </c>
      <c r="N12" s="215">
        <f t="shared" si="0"/>
        <v>4.6844316711324968E-2</v>
      </c>
      <c r="O12" s="215">
        <f t="shared" si="1"/>
        <v>2.4853180956431999E-2</v>
      </c>
      <c r="P12" s="203"/>
      <c r="Q12" s="205"/>
      <c r="R12" s="205"/>
    </row>
    <row r="13" spans="1:18" s="211" customFormat="1" ht="17.399999999999999" customHeight="1" x14ac:dyDescent="0.3">
      <c r="A13" s="169">
        <v>8</v>
      </c>
      <c r="B13" s="170" t="s">
        <v>17</v>
      </c>
      <c r="C13" s="214">
        <v>6287436</v>
      </c>
      <c r="D13" s="214">
        <v>3510160</v>
      </c>
      <c r="E13" s="215">
        <f t="shared" si="2"/>
        <v>0.55828162704161122</v>
      </c>
      <c r="F13" s="214">
        <v>2005996</v>
      </c>
      <c r="G13" s="215">
        <f t="shared" si="3"/>
        <v>0.57148278141167352</v>
      </c>
      <c r="H13" s="215">
        <f t="shared" si="4"/>
        <v>0.31904833703277458</v>
      </c>
      <c r="I13" s="214">
        <v>1504164</v>
      </c>
      <c r="J13" s="215">
        <f t="shared" si="5"/>
        <v>0.42851721858832648</v>
      </c>
      <c r="K13" s="215">
        <f t="shared" si="6"/>
        <v>0.23923329000883667</v>
      </c>
      <c r="L13" s="214">
        <v>258498</v>
      </c>
      <c r="M13" s="215">
        <f t="shared" si="7"/>
        <v>0.17185493071234254</v>
      </c>
      <c r="N13" s="215">
        <f t="shared" si="0"/>
        <v>7.364279690954259E-2</v>
      </c>
      <c r="O13" s="215">
        <f t="shared" si="1"/>
        <v>4.1113420478554374E-2</v>
      </c>
      <c r="P13" s="203"/>
      <c r="Q13" s="205"/>
      <c r="R13" s="205"/>
    </row>
    <row r="14" spans="1:18" s="211" customFormat="1" ht="17.399999999999999" customHeight="1" x14ac:dyDescent="0.3">
      <c r="A14" s="169">
        <v>9</v>
      </c>
      <c r="B14" s="170" t="s">
        <v>20</v>
      </c>
      <c r="C14" s="214">
        <v>5374950</v>
      </c>
      <c r="D14" s="214">
        <v>2466570</v>
      </c>
      <c r="E14" s="215">
        <f>D14/C14</f>
        <v>0.45890101303267938</v>
      </c>
      <c r="F14" s="214">
        <v>1524274</v>
      </c>
      <c r="G14" s="215">
        <f t="shared" si="3"/>
        <v>0.61797313678509025</v>
      </c>
      <c r="H14" s="215">
        <f t="shared" si="4"/>
        <v>0.28358849849766044</v>
      </c>
      <c r="I14" s="214">
        <v>942296</v>
      </c>
      <c r="J14" s="215">
        <f t="shared" si="5"/>
        <v>0.38202686321490975</v>
      </c>
      <c r="K14" s="215">
        <f t="shared" si="6"/>
        <v>0.17531251453501892</v>
      </c>
      <c r="L14" s="214">
        <v>90418</v>
      </c>
      <c r="M14" s="215">
        <f t="shared" si="7"/>
        <v>9.5954986543506496E-2</v>
      </c>
      <c r="N14" s="215">
        <f t="shared" si="0"/>
        <v>3.6657382519044664E-2</v>
      </c>
      <c r="O14" s="215">
        <f t="shared" si="1"/>
        <v>1.682210997311603E-2</v>
      </c>
      <c r="P14" s="203"/>
      <c r="Q14" s="205"/>
      <c r="R14" s="205"/>
    </row>
    <row r="15" spans="1:18" s="211" customFormat="1" ht="17.399999999999999" customHeight="1" x14ac:dyDescent="0.3">
      <c r="A15" s="169">
        <v>10</v>
      </c>
      <c r="B15" s="170" t="s">
        <v>21</v>
      </c>
      <c r="C15" s="214">
        <v>5040135</v>
      </c>
      <c r="D15" s="214">
        <v>2890103</v>
      </c>
      <c r="E15" s="215">
        <f t="shared" si="2"/>
        <v>0.57341777551593365</v>
      </c>
      <c r="F15" s="214">
        <v>2011085</v>
      </c>
      <c r="G15" s="215">
        <f t="shared" si="3"/>
        <v>0.69585236235525172</v>
      </c>
      <c r="H15" s="215">
        <f t="shared" si="4"/>
        <v>0.39901411370925582</v>
      </c>
      <c r="I15" s="214">
        <v>879018</v>
      </c>
      <c r="J15" s="215">
        <f t="shared" si="5"/>
        <v>0.30414763764474828</v>
      </c>
      <c r="K15" s="215">
        <f t="shared" si="6"/>
        <v>0.1744036618066778</v>
      </c>
      <c r="L15" s="214">
        <v>484875</v>
      </c>
      <c r="M15" s="215">
        <f t="shared" si="7"/>
        <v>0.55160986464440998</v>
      </c>
      <c r="N15" s="215">
        <f t="shared" si="0"/>
        <v>0.16777083723313668</v>
      </c>
      <c r="O15" s="215">
        <f t="shared" si="1"/>
        <v>9.6202780282670999E-2</v>
      </c>
      <c r="P15" s="203"/>
      <c r="Q15" s="205"/>
      <c r="R15" s="205"/>
    </row>
    <row r="16" spans="1:18" s="211" customFormat="1" ht="17.399999999999999" customHeight="1" x14ac:dyDescent="0.3">
      <c r="A16" s="169">
        <v>11</v>
      </c>
      <c r="B16" s="170" t="s">
        <v>22</v>
      </c>
      <c r="C16" s="214">
        <v>5887612</v>
      </c>
      <c r="D16" s="214">
        <v>2996594</v>
      </c>
      <c r="E16" s="215">
        <f t="shared" si="2"/>
        <v>0.50896594408734819</v>
      </c>
      <c r="F16" s="214">
        <v>1916458</v>
      </c>
      <c r="G16" s="215">
        <f t="shared" si="3"/>
        <v>0.63954543057885049</v>
      </c>
      <c r="H16" s="215">
        <f t="shared" si="4"/>
        <v>0.32550684386131423</v>
      </c>
      <c r="I16" s="214">
        <v>1080136</v>
      </c>
      <c r="J16" s="215">
        <f t="shared" si="5"/>
        <v>0.36045456942114945</v>
      </c>
      <c r="K16" s="215">
        <f t="shared" si="6"/>
        <v>0.18345910022603393</v>
      </c>
      <c r="L16" s="214">
        <v>452171</v>
      </c>
      <c r="M16" s="215">
        <f t="shared" si="7"/>
        <v>0.41862413621988342</v>
      </c>
      <c r="N16" s="215">
        <f t="shared" si="0"/>
        <v>0.1508949827704387</v>
      </c>
      <c r="O16" s="215">
        <f t="shared" si="1"/>
        <v>7.6800407363800463E-2</v>
      </c>
      <c r="P16" s="203"/>
      <c r="Q16" s="205"/>
      <c r="R16" s="205"/>
    </row>
    <row r="17" spans="1:19" s="211" customFormat="1" ht="17.399999999999999" customHeight="1" x14ac:dyDescent="0.3">
      <c r="A17" s="169">
        <v>12</v>
      </c>
      <c r="B17" s="170" t="s">
        <v>23</v>
      </c>
      <c r="C17" s="214">
        <v>3518606</v>
      </c>
      <c r="D17" s="214">
        <v>1663409</v>
      </c>
      <c r="E17" s="215">
        <f t="shared" si="2"/>
        <v>0.47274659339522529</v>
      </c>
      <c r="F17" s="214">
        <v>388173</v>
      </c>
      <c r="G17" s="215">
        <f t="shared" si="3"/>
        <v>0.23335992531001096</v>
      </c>
      <c r="H17" s="215">
        <f t="shared" si="4"/>
        <v>0.11032010972527188</v>
      </c>
      <c r="I17" s="214">
        <v>1275236</v>
      </c>
      <c r="J17" s="215">
        <f t="shared" si="5"/>
        <v>0.76664007468998907</v>
      </c>
      <c r="K17" s="215">
        <f t="shared" si="6"/>
        <v>0.36242648366995339</v>
      </c>
      <c r="L17" s="214">
        <v>210676</v>
      </c>
      <c r="M17" s="215">
        <f>L17/I17</f>
        <v>0.16520549921739977</v>
      </c>
      <c r="N17" s="215">
        <f t="shared" si="0"/>
        <v>0.12665315625922427</v>
      </c>
      <c r="O17" s="215">
        <f t="shared" si="1"/>
        <v>5.9874848164301428E-2</v>
      </c>
      <c r="P17" s="203"/>
      <c r="Q17" s="205"/>
      <c r="R17" s="205"/>
    </row>
    <row r="18" spans="1:19" s="204" customFormat="1" ht="30.75" customHeight="1" x14ac:dyDescent="0.3">
      <c r="A18" s="468" t="s">
        <v>24</v>
      </c>
      <c r="B18" s="468"/>
      <c r="C18" s="376">
        <f>SUM(C6:C17)</f>
        <v>411731922</v>
      </c>
      <c r="D18" s="376">
        <f>SUM(D6:D17)</f>
        <v>165488029</v>
      </c>
      <c r="E18" s="199">
        <f>D18/C18</f>
        <v>0.4019314999821656</v>
      </c>
      <c r="F18" s="376">
        <f>SUM(F6:F17)</f>
        <v>93948361</v>
      </c>
      <c r="G18" s="199">
        <f>F18/D18</f>
        <v>0.56770487610315301</v>
      </c>
      <c r="H18" s="199">
        <f>F18/C18</f>
        <v>0.22817847239932978</v>
      </c>
      <c r="I18" s="376">
        <f>SUM(I6:I17)</f>
        <v>71539668</v>
      </c>
      <c r="J18" s="199">
        <f>I18/D18</f>
        <v>0.43229512389684693</v>
      </c>
      <c r="K18" s="199">
        <f t="shared" ref="K18:K19" si="8">I18/C18</f>
        <v>0.17375302758283581</v>
      </c>
      <c r="L18" s="376">
        <f>SUM(L6:L17)</f>
        <v>29763825</v>
      </c>
      <c r="M18" s="199">
        <f>L18/I18</f>
        <v>0.4160464513198468</v>
      </c>
      <c r="N18" s="199">
        <f t="shared" si="0"/>
        <v>0.17985485222015665</v>
      </c>
      <c r="O18" s="199">
        <f t="shared" ref="O18:O19" si="9">L18/C18</f>
        <v>7.2289330531918286E-2</v>
      </c>
      <c r="P18" s="226"/>
      <c r="Q18" s="205"/>
      <c r="R18" s="205"/>
    </row>
    <row r="19" spans="1:19" s="204" customFormat="1" ht="40.799999999999997" customHeight="1" x14ac:dyDescent="0.3">
      <c r="A19" s="468" t="s">
        <v>169</v>
      </c>
      <c r="B19" s="468"/>
      <c r="C19" s="376">
        <v>28592389</v>
      </c>
      <c r="D19" s="376">
        <v>12214510</v>
      </c>
      <c r="E19" s="199">
        <f>D19/C19</f>
        <v>0.42719445374081894</v>
      </c>
      <c r="F19" s="376">
        <v>6353724</v>
      </c>
      <c r="G19" s="199">
        <f>F19/D19</f>
        <v>0.52017837801107047</v>
      </c>
      <c r="H19" s="199">
        <f>F19/C19</f>
        <v>0.22221731804222444</v>
      </c>
      <c r="I19" s="376">
        <v>5860786</v>
      </c>
      <c r="J19" s="199">
        <f>I19/D19</f>
        <v>0.47982162198892958</v>
      </c>
      <c r="K19" s="199">
        <f t="shared" si="8"/>
        <v>0.20497713569859446</v>
      </c>
      <c r="L19" s="376">
        <v>2393777</v>
      </c>
      <c r="M19" s="199">
        <f t="shared" si="7"/>
        <v>0.40843958472464276</v>
      </c>
      <c r="N19" s="199">
        <f t="shared" si="0"/>
        <v>0.1959781440270629</v>
      </c>
      <c r="O19" s="199">
        <f t="shared" si="9"/>
        <v>8.3720776182780676E-2</v>
      </c>
      <c r="P19" s="226"/>
      <c r="Q19" s="205"/>
      <c r="R19" s="207"/>
    </row>
    <row r="20" spans="1:19" s="204" customFormat="1" ht="11.25" customHeight="1" x14ac:dyDescent="0.3">
      <c r="A20" s="163"/>
      <c r="B20" s="163"/>
      <c r="C20" s="119"/>
      <c r="D20" s="119"/>
      <c r="E20" s="225"/>
      <c r="F20" s="119"/>
      <c r="G20" s="119"/>
      <c r="H20" s="119"/>
      <c r="I20" s="119"/>
      <c r="J20" s="119"/>
      <c r="K20" s="119"/>
      <c r="L20" s="119"/>
      <c r="N20" s="119"/>
      <c r="O20" s="119"/>
    </row>
    <row r="21" spans="1:19" s="229" customFormat="1" ht="33" customHeight="1" x14ac:dyDescent="0.3">
      <c r="A21" s="462" t="s">
        <v>25</v>
      </c>
      <c r="B21" s="463"/>
      <c r="C21" s="110">
        <f>SUM(C18:C19)</f>
        <v>440324311</v>
      </c>
      <c r="D21" s="110">
        <f>SUM(D18:D19)</f>
        <v>177702539</v>
      </c>
      <c r="E21" s="200">
        <f>D21/C21</f>
        <v>0.40357194586060458</v>
      </c>
      <c r="F21" s="110">
        <f>SUM(F18:F19)</f>
        <v>100302085</v>
      </c>
      <c r="G21" s="200">
        <f>F21/D21</f>
        <v>0.5644381085629846</v>
      </c>
      <c r="H21" s="200">
        <f>F21/C21</f>
        <v>0.22779138579064284</v>
      </c>
      <c r="I21" s="110">
        <f>SUM(I18:I19)</f>
        <v>77400454</v>
      </c>
      <c r="J21" s="200">
        <f>I21/D21</f>
        <v>0.4355618914370154</v>
      </c>
      <c r="K21" s="200">
        <f>I21/C21</f>
        <v>0.17578056006996171</v>
      </c>
      <c r="L21" s="110">
        <f>SUM(L18:L19)</f>
        <v>32157602</v>
      </c>
      <c r="M21" s="200">
        <f>L21/I21</f>
        <v>0.41547045705959296</v>
      </c>
      <c r="N21" s="200">
        <f>L21/D21</f>
        <v>0.18096309811307762</v>
      </c>
      <c r="O21" s="200">
        <f>L21/C21</f>
        <v>7.3031629634458223E-2</v>
      </c>
      <c r="P21" s="228"/>
    </row>
    <row r="23" spans="1:19" ht="14.4" customHeight="1" x14ac:dyDescent="0.3">
      <c r="A23" s="445" t="s">
        <v>165</v>
      </c>
      <c r="B23" s="445"/>
      <c r="C23" s="445"/>
      <c r="D23" s="445"/>
      <c r="E23" s="445"/>
      <c r="F23" s="445"/>
      <c r="G23" s="445"/>
      <c r="H23" s="445"/>
      <c r="I23" s="445"/>
      <c r="J23" s="445"/>
      <c r="K23" s="100"/>
      <c r="L23" s="100"/>
      <c r="M23" s="100"/>
      <c r="N23" s="100"/>
      <c r="O23" s="100"/>
      <c r="P23" s="100"/>
    </row>
    <row r="24" spans="1:19" ht="15.6" x14ac:dyDescent="0.3">
      <c r="A24" s="445"/>
      <c r="B24" s="445"/>
      <c r="C24" s="445"/>
      <c r="D24" s="445"/>
      <c r="E24" s="445"/>
      <c r="F24" s="445"/>
      <c r="G24" s="445"/>
      <c r="H24" s="445"/>
      <c r="I24" s="445"/>
      <c r="J24" s="445"/>
      <c r="K24" s="48"/>
      <c r="L24" s="48"/>
      <c r="M24" s="48"/>
      <c r="N24" s="48"/>
      <c r="O24" s="48"/>
      <c r="P24" s="48"/>
      <c r="Q24" s="48"/>
      <c r="R24" s="48"/>
      <c r="S24" s="48"/>
    </row>
    <row r="25" spans="1:19" x14ac:dyDescent="0.3">
      <c r="A25" s="91"/>
      <c r="B25" s="72"/>
      <c r="C25" s="84"/>
      <c r="D25" s="84"/>
      <c r="E25" s="111"/>
      <c r="F25" s="84"/>
      <c r="G25" s="84"/>
      <c r="H25" s="84"/>
      <c r="I25" s="84"/>
      <c r="J25" s="111"/>
      <c r="K25" s="84"/>
      <c r="L25" s="47"/>
      <c r="M25" s="47"/>
      <c r="N25" s="84"/>
      <c r="O25" s="111"/>
      <c r="P25" s="84"/>
      <c r="Q25" s="42"/>
      <c r="R25" s="41"/>
      <c r="S25" s="43"/>
    </row>
    <row r="26" spans="1:19" x14ac:dyDescent="0.3">
      <c r="A26" s="91"/>
      <c r="B26" s="72"/>
      <c r="C26" s="84"/>
      <c r="D26" s="84"/>
      <c r="E26" s="111"/>
      <c r="F26" s="84"/>
      <c r="G26" s="84"/>
      <c r="H26" s="84"/>
      <c r="I26" s="84"/>
      <c r="J26" s="111"/>
      <c r="K26" s="84"/>
      <c r="L26" s="47"/>
      <c r="M26" s="47"/>
      <c r="N26" s="84"/>
      <c r="O26" s="111"/>
      <c r="P26" s="84"/>
      <c r="Q26" s="42"/>
      <c r="R26" s="41"/>
      <c r="S26" s="43"/>
    </row>
    <row r="27" spans="1:19" x14ac:dyDescent="0.3">
      <c r="A27" s="91"/>
      <c r="B27" s="72"/>
      <c r="C27" s="84"/>
      <c r="D27" s="84"/>
      <c r="E27" s="111"/>
      <c r="F27" s="84"/>
      <c r="G27" s="84"/>
      <c r="H27" s="84"/>
      <c r="I27" s="84"/>
      <c r="J27" s="111"/>
      <c r="K27" s="84"/>
      <c r="L27" s="47"/>
      <c r="M27" s="47"/>
      <c r="N27" s="84"/>
      <c r="O27" s="111"/>
      <c r="P27" s="84"/>
      <c r="Q27" s="42"/>
      <c r="R27" s="41"/>
      <c r="S27" s="43"/>
    </row>
    <row r="28" spans="1:19" x14ac:dyDescent="0.3">
      <c r="A28" s="91"/>
      <c r="B28" s="72"/>
      <c r="C28" s="84"/>
      <c r="D28" s="84"/>
      <c r="E28" s="111"/>
      <c r="F28" s="84"/>
      <c r="G28" s="84"/>
      <c r="H28" s="84"/>
      <c r="I28" s="84"/>
      <c r="J28" s="111"/>
      <c r="K28" s="84"/>
      <c r="L28" s="47"/>
      <c r="M28" s="47"/>
      <c r="N28" s="84"/>
      <c r="O28" s="111"/>
      <c r="P28" s="84"/>
      <c r="Q28" s="42"/>
      <c r="R28" s="41"/>
      <c r="S28" s="43"/>
    </row>
    <row r="29" spans="1:19" x14ac:dyDescent="0.3">
      <c r="A29" s="91"/>
      <c r="B29" s="72"/>
      <c r="C29" s="84"/>
      <c r="D29" s="84"/>
      <c r="E29" s="111"/>
      <c r="F29" s="84"/>
      <c r="G29" s="84"/>
      <c r="H29" s="84"/>
      <c r="I29" s="84"/>
      <c r="J29" s="111"/>
      <c r="K29" s="84"/>
      <c r="L29" s="47"/>
      <c r="M29" s="47"/>
      <c r="N29" s="84"/>
      <c r="O29" s="111"/>
      <c r="P29" s="84"/>
      <c r="Q29" s="42"/>
      <c r="R29" s="41"/>
      <c r="S29" s="43"/>
    </row>
    <row r="30" spans="1:19" x14ac:dyDescent="0.3">
      <c r="A30" s="91"/>
      <c r="B30" s="72"/>
      <c r="C30" s="84"/>
      <c r="D30" s="84"/>
      <c r="E30" s="111"/>
      <c r="F30" s="84"/>
      <c r="G30" s="84"/>
      <c r="H30" s="84"/>
      <c r="I30" s="84"/>
      <c r="J30" s="111"/>
      <c r="K30" s="84"/>
      <c r="L30" s="118"/>
      <c r="M30" s="118"/>
      <c r="N30" s="84"/>
      <c r="O30" s="111"/>
      <c r="P30" s="84"/>
      <c r="Q30" s="42"/>
      <c r="R30" s="41"/>
      <c r="S30" s="43"/>
    </row>
    <row r="31" spans="1:19" x14ac:dyDescent="0.3">
      <c r="A31" s="91"/>
      <c r="B31" s="72"/>
      <c r="C31" s="84"/>
      <c r="D31" s="84"/>
      <c r="E31" s="111"/>
      <c r="F31" s="84"/>
      <c r="G31" s="84"/>
      <c r="H31" s="84"/>
      <c r="I31" s="84"/>
      <c r="J31" s="111"/>
      <c r="K31" s="84"/>
      <c r="L31" s="47"/>
      <c r="M31" s="47"/>
      <c r="N31" s="84"/>
      <c r="O31" s="111"/>
      <c r="P31" s="84"/>
      <c r="Q31" s="42"/>
      <c r="R31" s="41"/>
      <c r="S31" s="43"/>
    </row>
    <row r="32" spans="1:19" x14ac:dyDescent="0.3">
      <c r="A32" s="91"/>
      <c r="B32" s="72"/>
      <c r="C32" s="84"/>
      <c r="D32" s="84"/>
      <c r="E32" s="111"/>
      <c r="F32" s="84"/>
      <c r="G32" s="84"/>
      <c r="H32" s="84"/>
      <c r="I32" s="84"/>
      <c r="J32" s="111"/>
      <c r="K32" s="84"/>
      <c r="L32" s="94"/>
      <c r="M32" s="94"/>
      <c r="N32" s="84"/>
      <c r="O32" s="111"/>
      <c r="P32" s="84"/>
      <c r="Q32" s="42"/>
      <c r="R32" s="41"/>
      <c r="S32" s="43"/>
    </row>
    <row r="33" spans="1:19" x14ac:dyDescent="0.3">
      <c r="A33" s="113"/>
      <c r="B33" s="100"/>
      <c r="C33" s="102"/>
      <c r="D33" s="102"/>
      <c r="E33" s="102"/>
      <c r="F33" s="102"/>
      <c r="G33" s="102"/>
      <c r="H33" s="102"/>
      <c r="I33" s="102"/>
      <c r="J33" s="100"/>
      <c r="K33" s="100"/>
      <c r="L33" s="102"/>
      <c r="M33" s="102"/>
      <c r="N33" s="100"/>
      <c r="O33" s="100"/>
      <c r="P33" s="84"/>
      <c r="Q33" s="44"/>
      <c r="R33" s="44"/>
      <c r="S33" s="44"/>
    </row>
    <row r="34" spans="1:19" x14ac:dyDescent="0.3">
      <c r="A34" s="113"/>
      <c r="B34" s="100"/>
      <c r="C34" s="102"/>
      <c r="D34" s="102"/>
      <c r="E34" s="102"/>
      <c r="F34" s="102"/>
      <c r="G34" s="102"/>
      <c r="H34" s="102"/>
      <c r="I34" s="102"/>
      <c r="J34" s="100"/>
      <c r="K34" s="100"/>
      <c r="L34" s="102"/>
      <c r="M34" s="102"/>
      <c r="N34" s="100"/>
      <c r="O34" s="100"/>
      <c r="P34" s="84"/>
      <c r="Q34" s="44"/>
      <c r="R34" s="44"/>
      <c r="S34" s="44"/>
    </row>
    <row r="35" spans="1:19" x14ac:dyDescent="0.3">
      <c r="A35" s="113"/>
      <c r="B35" s="100"/>
      <c r="C35" s="102"/>
      <c r="D35" s="102"/>
      <c r="E35" s="102"/>
      <c r="F35" s="102"/>
      <c r="G35" s="102"/>
      <c r="H35" s="102"/>
      <c r="I35" s="102"/>
      <c r="J35" s="100"/>
      <c r="K35" s="100"/>
      <c r="L35" s="102"/>
      <c r="M35" s="102"/>
      <c r="N35" s="100"/>
      <c r="O35" s="100"/>
      <c r="P35" s="84"/>
      <c r="Q35" s="44"/>
      <c r="R35" s="44"/>
      <c r="S35" s="44"/>
    </row>
    <row r="36" spans="1:19" x14ac:dyDescent="0.3">
      <c r="A36" s="100"/>
      <c r="B36" s="100"/>
      <c r="C36" s="103"/>
      <c r="D36" s="103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</sheetData>
  <mergeCells count="13">
    <mergeCell ref="A23:J24"/>
    <mergeCell ref="A5:O5"/>
    <mergeCell ref="A18:B18"/>
    <mergeCell ref="A19:B19"/>
    <mergeCell ref="A21:B21"/>
    <mergeCell ref="A2:A4"/>
    <mergeCell ref="B2:B4"/>
    <mergeCell ref="C2:C4"/>
    <mergeCell ref="D2:O2"/>
    <mergeCell ref="D3:E3"/>
    <mergeCell ref="F3:H3"/>
    <mergeCell ref="L3:O3"/>
    <mergeCell ref="I3:K3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21 E1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762F3"/>
  </sheetPr>
  <dimension ref="A1:X44"/>
  <sheetViews>
    <sheetView zoomScale="80" zoomScaleNormal="80" workbookViewId="0">
      <selection activeCell="E25" sqref="E25"/>
    </sheetView>
  </sheetViews>
  <sheetFormatPr defaultColWidth="9.109375" defaultRowHeight="13.8" x14ac:dyDescent="0.3"/>
  <cols>
    <col min="1" max="1" width="5.109375" style="5" customWidth="1"/>
    <col min="2" max="2" width="11.77734375" style="5" customWidth="1"/>
    <col min="3" max="3" width="13" style="5" customWidth="1"/>
    <col min="4" max="4" width="11.77734375" style="5" customWidth="1"/>
    <col min="5" max="5" width="12.88671875" style="5" customWidth="1"/>
    <col min="6" max="6" width="11.6640625" style="5" customWidth="1"/>
    <col min="7" max="8" width="12.88671875" style="5" customWidth="1"/>
    <col min="9" max="9" width="11.6640625" style="5" customWidth="1"/>
    <col min="10" max="11" width="12.88671875" style="5" customWidth="1"/>
    <col min="12" max="12" width="11.6640625" style="5" customWidth="1"/>
    <col min="13" max="15" width="12.88671875" style="5" customWidth="1"/>
    <col min="16" max="16" width="13.44140625" style="5" bestFit="1" customWidth="1"/>
    <col min="17" max="17" width="9.109375" style="5"/>
    <col min="18" max="18" width="9.88671875" style="5" bestFit="1" customWidth="1"/>
    <col min="19" max="16384" width="9.109375" style="5"/>
  </cols>
  <sheetData>
    <row r="1" spans="1:24" ht="20.25" customHeight="1" x14ac:dyDescent="0.3">
      <c r="A1" s="196" t="s">
        <v>218</v>
      </c>
    </row>
    <row r="2" spans="1:24" ht="18.600000000000001" customHeight="1" x14ac:dyDescent="0.3">
      <c r="A2" s="464" t="s">
        <v>0</v>
      </c>
      <c r="B2" s="456" t="s">
        <v>1</v>
      </c>
      <c r="C2" s="466" t="s">
        <v>27</v>
      </c>
      <c r="D2" s="466" t="s">
        <v>170</v>
      </c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</row>
    <row r="3" spans="1:24" ht="18.600000000000001" customHeight="1" x14ac:dyDescent="0.3">
      <c r="A3" s="464"/>
      <c r="B3" s="464"/>
      <c r="C3" s="466"/>
      <c r="D3" s="466" t="s">
        <v>7</v>
      </c>
      <c r="E3" s="459"/>
      <c r="F3" s="464" t="s">
        <v>171</v>
      </c>
      <c r="G3" s="464"/>
      <c r="H3" s="464"/>
      <c r="I3" s="464" t="s">
        <v>172</v>
      </c>
      <c r="J3" s="464"/>
      <c r="K3" s="464"/>
      <c r="L3" s="480" t="s">
        <v>118</v>
      </c>
      <c r="M3" s="480"/>
      <c r="N3" s="464"/>
      <c r="O3" s="464"/>
      <c r="P3" s="44"/>
      <c r="Q3" s="44"/>
      <c r="R3" s="44"/>
      <c r="S3" s="44"/>
      <c r="T3" s="44"/>
      <c r="U3" s="44"/>
      <c r="V3" s="44"/>
      <c r="W3" s="44"/>
      <c r="X3" s="44"/>
    </row>
    <row r="4" spans="1:24" ht="87.6" customHeight="1" x14ac:dyDescent="0.3">
      <c r="A4" s="457"/>
      <c r="B4" s="457"/>
      <c r="C4" s="457"/>
      <c r="D4" s="52" t="s">
        <v>5</v>
      </c>
      <c r="E4" s="230" t="s">
        <v>6</v>
      </c>
      <c r="F4" s="52" t="s">
        <v>5</v>
      </c>
      <c r="G4" s="230" t="s">
        <v>68</v>
      </c>
      <c r="H4" s="230" t="s">
        <v>6</v>
      </c>
      <c r="I4" s="52" t="s">
        <v>5</v>
      </c>
      <c r="J4" s="230" t="s">
        <v>68</v>
      </c>
      <c r="K4" s="230" t="s">
        <v>6</v>
      </c>
      <c r="L4" s="52" t="s">
        <v>5</v>
      </c>
      <c r="M4" s="213" t="s">
        <v>119</v>
      </c>
      <c r="N4" s="230" t="s">
        <v>68</v>
      </c>
      <c r="O4" s="230" t="s">
        <v>6</v>
      </c>
      <c r="P4" s="44"/>
      <c r="Q4" s="44"/>
      <c r="R4" s="44"/>
      <c r="S4" s="44"/>
      <c r="T4" s="44"/>
      <c r="U4" s="44"/>
      <c r="V4" s="44"/>
      <c r="W4" s="44"/>
      <c r="X4" s="44"/>
    </row>
    <row r="5" spans="1:24" s="236" customFormat="1" ht="19.2" customHeight="1" x14ac:dyDescent="0.3">
      <c r="A5" s="465" t="s">
        <v>122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4"/>
      <c r="Q5" s="44"/>
      <c r="R5" s="44"/>
      <c r="S5" s="44"/>
      <c r="T5" s="44"/>
      <c r="U5" s="44"/>
      <c r="V5" s="44"/>
      <c r="W5" s="304"/>
      <c r="X5" s="304"/>
    </row>
    <row r="6" spans="1:24" s="211" customFormat="1" ht="18" customHeight="1" x14ac:dyDescent="0.3">
      <c r="A6" s="223">
        <v>1</v>
      </c>
      <c r="B6" s="170" t="s">
        <v>101</v>
      </c>
      <c r="C6" s="214">
        <v>3742576</v>
      </c>
      <c r="D6" s="214">
        <f>SUM(F6+I6)</f>
        <v>2189972</v>
      </c>
      <c r="E6" s="215">
        <f>D6/C6</f>
        <v>0.58515097622600054</v>
      </c>
      <c r="F6" s="214">
        <v>1411523</v>
      </c>
      <c r="G6" s="215">
        <f>F6/D6</f>
        <v>0.64453929091330853</v>
      </c>
      <c r="H6" s="215">
        <f>F6/C6</f>
        <v>0.37715279529393658</v>
      </c>
      <c r="I6" s="214">
        <v>778449</v>
      </c>
      <c r="J6" s="215">
        <f>I6/D6</f>
        <v>0.35546070908669153</v>
      </c>
      <c r="K6" s="215">
        <f>I6/C6</f>
        <v>0.2079981809320639</v>
      </c>
      <c r="L6" s="214">
        <v>100420</v>
      </c>
      <c r="M6" s="215">
        <f>L6/I6</f>
        <v>0.12900010148384802</v>
      </c>
      <c r="N6" s="215">
        <f>L6/D6</f>
        <v>4.5854467545703784E-2</v>
      </c>
      <c r="O6" s="215">
        <f>L6/C6</f>
        <v>2.6831786448692024E-2</v>
      </c>
      <c r="P6" s="205"/>
      <c r="Q6" s="205"/>
      <c r="R6" s="205"/>
      <c r="S6" s="205"/>
      <c r="T6" s="205"/>
      <c r="U6" s="205"/>
      <c r="V6" s="205"/>
      <c r="W6" s="205"/>
      <c r="X6" s="205"/>
    </row>
    <row r="7" spans="1:24" s="211" customFormat="1" ht="18" customHeight="1" x14ac:dyDescent="0.3">
      <c r="A7" s="223">
        <v>2</v>
      </c>
      <c r="B7" s="170" t="s">
        <v>39</v>
      </c>
      <c r="C7" s="214">
        <v>1503322</v>
      </c>
      <c r="D7" s="214">
        <f t="shared" ref="D7:D14" si="0">SUM(F7+I7)</f>
        <v>760729</v>
      </c>
      <c r="E7" s="215">
        <f t="shared" ref="E7:E14" si="1">D7/C7</f>
        <v>0.50603197452042881</v>
      </c>
      <c r="F7" s="214">
        <v>356805</v>
      </c>
      <c r="G7" s="215">
        <f t="shared" ref="G7:G14" si="2">F7/D7</f>
        <v>0.46903036429530093</v>
      </c>
      <c r="H7" s="215">
        <f t="shared" ref="H7:H14" si="3">F7/C7</f>
        <v>0.23734436135438716</v>
      </c>
      <c r="I7" s="214">
        <v>403924</v>
      </c>
      <c r="J7" s="215">
        <f t="shared" ref="J7:J14" si="4">I7/D7</f>
        <v>0.53096963570469902</v>
      </c>
      <c r="K7" s="215">
        <f t="shared" ref="K7:K14" si="5">I7/C7</f>
        <v>0.26868761316604162</v>
      </c>
      <c r="L7" s="214">
        <v>101218</v>
      </c>
      <c r="M7" s="215">
        <f t="shared" ref="M7:M15" si="6">L7/I7</f>
        <v>0.25058674404095821</v>
      </c>
      <c r="N7" s="215">
        <f t="shared" ref="N7:N14" si="7">L7/D7</f>
        <v>0.13305395219585425</v>
      </c>
      <c r="O7" s="215">
        <f t="shared" ref="O7:O14" si="8">L7/C7</f>
        <v>6.7329554147414858E-2</v>
      </c>
      <c r="P7" s="202"/>
      <c r="Q7" s="205"/>
      <c r="R7" s="205"/>
      <c r="S7" s="205"/>
      <c r="T7" s="205"/>
      <c r="U7" s="205"/>
      <c r="V7" s="205"/>
      <c r="W7" s="205"/>
      <c r="X7" s="205"/>
    </row>
    <row r="8" spans="1:24" s="211" customFormat="1" ht="18" customHeight="1" x14ac:dyDescent="0.3">
      <c r="A8" s="223">
        <v>3</v>
      </c>
      <c r="B8" s="170" t="s">
        <v>40</v>
      </c>
      <c r="C8" s="214">
        <v>1798517</v>
      </c>
      <c r="D8" s="214">
        <f t="shared" si="0"/>
        <v>1091098</v>
      </c>
      <c r="E8" s="215">
        <f t="shared" si="1"/>
        <v>0.60666538042175855</v>
      </c>
      <c r="F8" s="214">
        <v>810140</v>
      </c>
      <c r="G8" s="215">
        <f t="shared" si="2"/>
        <v>0.74249975712539107</v>
      </c>
      <c r="H8" s="215">
        <f t="shared" si="3"/>
        <v>0.45044889761953877</v>
      </c>
      <c r="I8" s="214">
        <v>280958</v>
      </c>
      <c r="J8" s="215">
        <f t="shared" si="4"/>
        <v>0.25750024287460888</v>
      </c>
      <c r="K8" s="215">
        <f t="shared" si="5"/>
        <v>0.15621648280221984</v>
      </c>
      <c r="L8" s="214">
        <v>120020</v>
      </c>
      <c r="M8" s="215">
        <f t="shared" si="6"/>
        <v>0.42718128688273693</v>
      </c>
      <c r="N8" s="215">
        <f t="shared" si="7"/>
        <v>0.10999928512379273</v>
      </c>
      <c r="O8" s="215">
        <f t="shared" si="8"/>
        <v>6.673275815574721E-2</v>
      </c>
      <c r="P8" s="202"/>
      <c r="Q8" s="205"/>
      <c r="R8" s="205"/>
      <c r="S8" s="205"/>
      <c r="T8" s="205"/>
      <c r="U8" s="205"/>
      <c r="V8" s="205"/>
      <c r="W8" s="205"/>
      <c r="X8" s="205"/>
    </row>
    <row r="9" spans="1:24" s="211" customFormat="1" ht="18" customHeight="1" x14ac:dyDescent="0.3">
      <c r="A9" s="223">
        <v>4</v>
      </c>
      <c r="B9" s="170" t="s">
        <v>41</v>
      </c>
      <c r="C9" s="214">
        <v>367564</v>
      </c>
      <c r="D9" s="214">
        <f t="shared" si="0"/>
        <v>201673</v>
      </c>
      <c r="E9" s="215">
        <f t="shared" si="1"/>
        <v>0.54867451654677823</v>
      </c>
      <c r="F9" s="214">
        <v>67673</v>
      </c>
      <c r="G9" s="215">
        <f t="shared" si="2"/>
        <v>0.33555805685441281</v>
      </c>
      <c r="H9" s="215">
        <f t="shared" si="3"/>
        <v>0.18411215461797129</v>
      </c>
      <c r="I9" s="214">
        <v>134000</v>
      </c>
      <c r="J9" s="215">
        <f t="shared" si="4"/>
        <v>0.66444194314558713</v>
      </c>
      <c r="K9" s="215">
        <f t="shared" si="5"/>
        <v>0.36456236192880698</v>
      </c>
      <c r="L9" s="214">
        <v>81000</v>
      </c>
      <c r="M9" s="215">
        <f t="shared" si="6"/>
        <v>0.60447761194029848</v>
      </c>
      <c r="N9" s="215">
        <f t="shared" si="7"/>
        <v>0.40164027906561611</v>
      </c>
      <c r="O9" s="215">
        <f t="shared" si="8"/>
        <v>0.22036978594204001</v>
      </c>
      <c r="P9" s="202"/>
      <c r="Q9" s="205"/>
      <c r="R9" s="205"/>
      <c r="S9" s="205"/>
      <c r="T9" s="205"/>
      <c r="U9" s="205"/>
      <c r="V9" s="205"/>
      <c r="W9" s="205"/>
      <c r="X9" s="205"/>
    </row>
    <row r="10" spans="1:24" s="211" customFormat="1" ht="18" customHeight="1" x14ac:dyDescent="0.3">
      <c r="A10" s="223">
        <v>5</v>
      </c>
      <c r="B10" s="170" t="s">
        <v>115</v>
      </c>
      <c r="C10" s="214">
        <v>788497</v>
      </c>
      <c r="D10" s="214">
        <f t="shared" si="0"/>
        <v>494082</v>
      </c>
      <c r="E10" s="215">
        <f t="shared" si="1"/>
        <v>0.6266124030909439</v>
      </c>
      <c r="F10" s="214">
        <v>308626</v>
      </c>
      <c r="G10" s="215">
        <f>F10/D10</f>
        <v>0.62464530179201028</v>
      </c>
      <c r="H10" s="215">
        <f>F10/C10</f>
        <v>0.3914104936353594</v>
      </c>
      <c r="I10" s="214">
        <v>185456</v>
      </c>
      <c r="J10" s="215">
        <f t="shared" si="4"/>
        <v>0.37535469820798978</v>
      </c>
      <c r="K10" s="215">
        <f t="shared" si="5"/>
        <v>0.23520190945558447</v>
      </c>
      <c r="L10" s="214">
        <v>70566</v>
      </c>
      <c r="M10" s="215">
        <f>L10/I10</f>
        <v>0.38049995686308341</v>
      </c>
      <c r="N10" s="215">
        <f t="shared" si="7"/>
        <v>0.14282244647649581</v>
      </c>
      <c r="O10" s="215">
        <f t="shared" si="8"/>
        <v>8.9494316401964757E-2</v>
      </c>
      <c r="P10" s="202"/>
      <c r="Q10" s="205"/>
      <c r="R10" s="205"/>
      <c r="S10" s="205"/>
      <c r="T10" s="205"/>
      <c r="U10" s="205"/>
      <c r="V10" s="205"/>
      <c r="W10" s="205"/>
      <c r="X10" s="205"/>
    </row>
    <row r="11" spans="1:24" s="211" customFormat="1" ht="18" customHeight="1" x14ac:dyDescent="0.3">
      <c r="A11" s="223">
        <v>6</v>
      </c>
      <c r="B11" s="170" t="s">
        <v>42</v>
      </c>
      <c r="C11" s="214">
        <v>1473591</v>
      </c>
      <c r="D11" s="214">
        <f t="shared" si="0"/>
        <v>880505</v>
      </c>
      <c r="E11" s="215">
        <f t="shared" si="1"/>
        <v>0.59752332906484906</v>
      </c>
      <c r="F11" s="214">
        <v>629585</v>
      </c>
      <c r="G11" s="215">
        <f t="shared" si="2"/>
        <v>0.71502717190703058</v>
      </c>
      <c r="H11" s="215">
        <f t="shared" si="3"/>
        <v>0.42724541612971306</v>
      </c>
      <c r="I11" s="214">
        <v>250920</v>
      </c>
      <c r="J11" s="215">
        <f t="shared" si="4"/>
        <v>0.28497282809296937</v>
      </c>
      <c r="K11" s="215">
        <f t="shared" si="5"/>
        <v>0.170277912935136</v>
      </c>
      <c r="L11" s="214">
        <v>218020</v>
      </c>
      <c r="M11" s="215">
        <f t="shared" si="6"/>
        <v>0.86888251235453529</v>
      </c>
      <c r="N11" s="215">
        <f t="shared" si="7"/>
        <v>0.24760790682619632</v>
      </c>
      <c r="O11" s="215">
        <f t="shared" si="8"/>
        <v>0.14795150078956779</v>
      </c>
      <c r="P11" s="202"/>
      <c r="Q11" s="205"/>
      <c r="R11" s="205"/>
      <c r="S11" s="205"/>
      <c r="T11" s="205"/>
      <c r="U11" s="205"/>
      <c r="V11" s="205"/>
      <c r="W11" s="205"/>
      <c r="X11" s="205"/>
    </row>
    <row r="12" spans="1:24" s="211" customFormat="1" ht="18" customHeight="1" x14ac:dyDescent="0.3">
      <c r="A12" s="223">
        <v>7</v>
      </c>
      <c r="B12" s="170" t="s">
        <v>114</v>
      </c>
      <c r="C12" s="214">
        <v>1846433</v>
      </c>
      <c r="D12" s="214">
        <f t="shared" si="0"/>
        <v>277660</v>
      </c>
      <c r="E12" s="215">
        <f t="shared" si="1"/>
        <v>0.15037642849754093</v>
      </c>
      <c r="F12" s="214">
        <v>89400</v>
      </c>
      <c r="G12" s="215">
        <f t="shared" si="2"/>
        <v>0.32197651804365052</v>
      </c>
      <c r="H12" s="215">
        <f t="shared" si="3"/>
        <v>4.841767884347821E-2</v>
      </c>
      <c r="I12" s="214">
        <v>188260</v>
      </c>
      <c r="J12" s="215">
        <f t="shared" si="4"/>
        <v>0.67802348195634954</v>
      </c>
      <c r="K12" s="215">
        <f t="shared" si="5"/>
        <v>0.10195874965406272</v>
      </c>
      <c r="L12" s="214">
        <v>60147</v>
      </c>
      <c r="M12" s="215">
        <f t="shared" si="6"/>
        <v>0.31948900456815044</v>
      </c>
      <c r="N12" s="215">
        <f t="shared" si="7"/>
        <v>0.2166210473240654</v>
      </c>
      <c r="O12" s="215">
        <f t="shared" si="8"/>
        <v>3.2574699433989752E-2</v>
      </c>
      <c r="P12" s="202"/>
      <c r="Q12" s="205"/>
      <c r="R12" s="205"/>
      <c r="S12" s="205"/>
      <c r="T12" s="205"/>
      <c r="U12" s="205"/>
      <c r="V12" s="205"/>
      <c r="W12" s="205"/>
      <c r="X12" s="205"/>
    </row>
    <row r="13" spans="1:24" s="211" customFormat="1" ht="18" customHeight="1" x14ac:dyDescent="0.3">
      <c r="A13" s="223">
        <v>8</v>
      </c>
      <c r="B13" s="170" t="s">
        <v>43</v>
      </c>
      <c r="C13" s="214">
        <v>969407</v>
      </c>
      <c r="D13" s="214">
        <f t="shared" si="0"/>
        <v>423899</v>
      </c>
      <c r="E13" s="215">
        <f t="shared" si="1"/>
        <v>0.4372766031192265</v>
      </c>
      <c r="F13" s="214">
        <v>135456</v>
      </c>
      <c r="G13" s="215">
        <f t="shared" si="2"/>
        <v>0.3195478168148545</v>
      </c>
      <c r="H13" s="215">
        <f t="shared" si="3"/>
        <v>0.13973078387096441</v>
      </c>
      <c r="I13" s="214">
        <v>288443</v>
      </c>
      <c r="J13" s="215">
        <f t="shared" si="4"/>
        <v>0.68045218318514555</v>
      </c>
      <c r="K13" s="215">
        <f t="shared" si="5"/>
        <v>0.29754581924826207</v>
      </c>
      <c r="L13" s="214">
        <v>48846</v>
      </c>
      <c r="M13" s="215">
        <f t="shared" si="6"/>
        <v>0.16934368315403736</v>
      </c>
      <c r="N13" s="215">
        <f t="shared" si="7"/>
        <v>0.11523027891077828</v>
      </c>
      <c r="O13" s="215">
        <f t="shared" si="8"/>
        <v>5.0387504938586167E-2</v>
      </c>
      <c r="P13" s="202"/>
      <c r="Q13" s="205"/>
      <c r="R13" s="205"/>
      <c r="S13" s="205"/>
      <c r="T13" s="205"/>
      <c r="U13" s="205"/>
      <c r="V13" s="205"/>
      <c r="W13" s="205"/>
      <c r="X13" s="205"/>
    </row>
    <row r="14" spans="1:24" s="211" customFormat="1" ht="18" customHeight="1" x14ac:dyDescent="0.3">
      <c r="A14" s="223">
        <v>9</v>
      </c>
      <c r="B14" s="170" t="s">
        <v>44</v>
      </c>
      <c r="C14" s="214">
        <v>1160246</v>
      </c>
      <c r="D14" s="214">
        <f t="shared" si="0"/>
        <v>586299</v>
      </c>
      <c r="E14" s="215">
        <f t="shared" si="1"/>
        <v>0.50532300908600414</v>
      </c>
      <c r="F14" s="214">
        <v>305020</v>
      </c>
      <c r="G14" s="215">
        <f t="shared" si="2"/>
        <v>0.52024649538887158</v>
      </c>
      <c r="H14" s="215">
        <f t="shared" si="3"/>
        <v>0.26289252451635259</v>
      </c>
      <c r="I14" s="214">
        <v>281279</v>
      </c>
      <c r="J14" s="215">
        <f t="shared" si="4"/>
        <v>0.47975350461112848</v>
      </c>
      <c r="K14" s="215">
        <f t="shared" si="5"/>
        <v>0.24243048456965161</v>
      </c>
      <c r="L14" s="214">
        <v>123122</v>
      </c>
      <c r="M14" s="215">
        <f t="shared" si="6"/>
        <v>0.43772197711169336</v>
      </c>
      <c r="N14" s="215">
        <f t="shared" si="7"/>
        <v>0.20999865256464706</v>
      </c>
      <c r="O14" s="215">
        <f t="shared" si="8"/>
        <v>0.10611715101797377</v>
      </c>
      <c r="P14" s="202"/>
      <c r="Q14" s="205"/>
      <c r="R14" s="205"/>
      <c r="S14" s="205"/>
      <c r="T14" s="205"/>
      <c r="U14" s="205"/>
      <c r="V14" s="205"/>
      <c r="W14" s="205"/>
      <c r="X14" s="205"/>
    </row>
    <row r="15" spans="1:24" ht="33" customHeight="1" x14ac:dyDescent="0.3">
      <c r="A15" s="468" t="s">
        <v>45</v>
      </c>
      <c r="B15" s="468"/>
      <c r="C15" s="376">
        <f>SUM(C6:C14)</f>
        <v>13650153</v>
      </c>
      <c r="D15" s="376">
        <f>SUM(D6:D14)</f>
        <v>6905917</v>
      </c>
      <c r="E15" s="199">
        <f>D15/C15</f>
        <v>0.50592231457039349</v>
      </c>
      <c r="F15" s="376">
        <f>SUM(F6:F14)</f>
        <v>4114228</v>
      </c>
      <c r="G15" s="199">
        <f>F15/D15</f>
        <v>0.5957540468557615</v>
      </c>
      <c r="H15" s="199">
        <f>F15/C15</f>
        <v>0.30140526629994552</v>
      </c>
      <c r="I15" s="376">
        <f>SUM(I6:I14)</f>
        <v>2791689</v>
      </c>
      <c r="J15" s="199">
        <f>I15/D15</f>
        <v>0.4042459531442385</v>
      </c>
      <c r="K15" s="199">
        <f>I15/C15</f>
        <v>0.20451704827044795</v>
      </c>
      <c r="L15" s="376">
        <f>SUM(L6:L14)</f>
        <v>923359</v>
      </c>
      <c r="M15" s="199">
        <f t="shared" si="6"/>
        <v>0.33075281666403383</v>
      </c>
      <c r="N15" s="199">
        <f>L15/D15</f>
        <v>0.13370548762749393</v>
      </c>
      <c r="O15" s="199">
        <f>L15/C15</f>
        <v>6.7644589771264835E-2</v>
      </c>
      <c r="P15" s="116"/>
      <c r="Q15" s="44"/>
      <c r="R15" s="44"/>
      <c r="S15" s="44"/>
      <c r="T15" s="44"/>
      <c r="U15" s="44"/>
      <c r="V15" s="44"/>
      <c r="W15" s="44"/>
      <c r="X15" s="44"/>
    </row>
    <row r="16" spans="1:24" s="236" customFormat="1" ht="19.2" customHeight="1" x14ac:dyDescent="0.3">
      <c r="A16" s="465" t="s">
        <v>46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305"/>
      <c r="Q16" s="304"/>
      <c r="R16" s="304"/>
      <c r="S16" s="304"/>
      <c r="T16" s="304"/>
      <c r="U16" s="304"/>
      <c r="V16" s="304"/>
      <c r="W16" s="304"/>
      <c r="X16" s="304"/>
    </row>
    <row r="17" spans="1:24" s="211" customFormat="1" ht="18" customHeight="1" x14ac:dyDescent="0.3">
      <c r="A17" s="169">
        <v>1</v>
      </c>
      <c r="B17" s="170" t="s">
        <v>47</v>
      </c>
      <c r="C17" s="214">
        <v>1445712</v>
      </c>
      <c r="D17" s="214">
        <f>SUM(F17+I17)</f>
        <v>877523</v>
      </c>
      <c r="E17" s="215">
        <f>D17/C17</f>
        <v>0.60698327191031132</v>
      </c>
      <c r="F17" s="214">
        <v>573423</v>
      </c>
      <c r="G17" s="215">
        <f>F17/D17</f>
        <v>0.65345637664197975</v>
      </c>
      <c r="H17" s="215">
        <f>F17/C17</f>
        <v>0.39663708954480559</v>
      </c>
      <c r="I17" s="214">
        <v>304100</v>
      </c>
      <c r="J17" s="215">
        <f>I17/D17</f>
        <v>0.34654362335802025</v>
      </c>
      <c r="K17" s="215">
        <f>I17/C17</f>
        <v>0.21034618236550573</v>
      </c>
      <c r="L17" s="214">
        <v>35649</v>
      </c>
      <c r="M17" s="215">
        <f>L17/I17</f>
        <v>0.11722788556395923</v>
      </c>
      <c r="N17" s="215">
        <f>L17/D17</f>
        <v>4.0624576221933786E-2</v>
      </c>
      <c r="O17" s="215">
        <f>L17/C17</f>
        <v>2.4658438195159203E-2</v>
      </c>
      <c r="P17" s="202"/>
      <c r="Q17" s="205"/>
      <c r="R17" s="205"/>
      <c r="S17" s="205"/>
      <c r="T17" s="205"/>
      <c r="U17" s="205"/>
      <c r="V17" s="205"/>
      <c r="W17" s="205"/>
      <c r="X17" s="205"/>
    </row>
    <row r="18" spans="1:24" s="211" customFormat="1" ht="18" customHeight="1" x14ac:dyDescent="0.3">
      <c r="A18" s="169">
        <v>2</v>
      </c>
      <c r="B18" s="170" t="s">
        <v>48</v>
      </c>
      <c r="C18" s="214">
        <v>2005504</v>
      </c>
      <c r="D18" s="214">
        <f t="shared" ref="D18:D23" si="9">SUM(F18+I18)</f>
        <v>1234420</v>
      </c>
      <c r="E18" s="215">
        <f t="shared" ref="E18:E23" si="10">D18/C18</f>
        <v>0.61551609969364307</v>
      </c>
      <c r="F18" s="214">
        <v>701352</v>
      </c>
      <c r="G18" s="215">
        <f t="shared" ref="G18:G23" si="11">F18/D18</f>
        <v>0.56816318594967674</v>
      </c>
      <c r="H18" s="215">
        <f t="shared" ref="H18:H23" si="12">F18/C18</f>
        <v>0.34971358820525911</v>
      </c>
      <c r="I18" s="214">
        <v>533068</v>
      </c>
      <c r="J18" s="215">
        <f t="shared" ref="J18:J23" si="13">I18/D18</f>
        <v>0.4318368140503232</v>
      </c>
      <c r="K18" s="215">
        <f t="shared" ref="K18:K23" si="14">I18/C18</f>
        <v>0.26580251148838396</v>
      </c>
      <c r="L18" s="214">
        <v>250162</v>
      </c>
      <c r="M18" s="215">
        <f t="shared" ref="M18:M28" si="15">L18/I18</f>
        <v>0.4692872203921451</v>
      </c>
      <c r="N18" s="215">
        <f t="shared" ref="N18:N23" si="16">L18/D18</f>
        <v>0.20265549812867581</v>
      </c>
      <c r="O18" s="215">
        <f t="shared" ref="O18:O23" si="17">L18/C18</f>
        <v>0.12473772178963492</v>
      </c>
      <c r="P18" s="202"/>
      <c r="Q18" s="205"/>
      <c r="R18" s="205"/>
      <c r="S18" s="205"/>
      <c r="T18" s="205"/>
      <c r="U18" s="205"/>
      <c r="V18" s="205"/>
      <c r="W18" s="205"/>
      <c r="X18" s="205"/>
    </row>
    <row r="19" spans="1:24" s="211" customFormat="1" ht="18" customHeight="1" x14ac:dyDescent="0.3">
      <c r="A19" s="169">
        <v>3</v>
      </c>
      <c r="B19" s="170" t="s">
        <v>49</v>
      </c>
      <c r="C19" s="214">
        <v>1827912</v>
      </c>
      <c r="D19" s="214">
        <f t="shared" si="9"/>
        <v>1364958</v>
      </c>
      <c r="E19" s="215">
        <f t="shared" si="10"/>
        <v>0.74673069600724762</v>
      </c>
      <c r="F19" s="214">
        <v>342136</v>
      </c>
      <c r="G19" s="215">
        <f t="shared" si="11"/>
        <v>0.2506567967659078</v>
      </c>
      <c r="H19" s="215">
        <f t="shared" si="12"/>
        <v>0.18717312430795355</v>
      </c>
      <c r="I19" s="214">
        <v>1022822</v>
      </c>
      <c r="J19" s="215">
        <f t="shared" si="13"/>
        <v>0.7493432032340922</v>
      </c>
      <c r="K19" s="215">
        <f t="shared" si="14"/>
        <v>0.5595575716992941</v>
      </c>
      <c r="L19" s="214">
        <v>322118</v>
      </c>
      <c r="M19" s="215">
        <f t="shared" si="15"/>
        <v>0.31493065264532832</v>
      </c>
      <c r="N19" s="215">
        <f t="shared" si="16"/>
        <v>0.23599114404985355</v>
      </c>
      <c r="O19" s="215">
        <f t="shared" si="17"/>
        <v>0.17622183124789378</v>
      </c>
      <c r="P19" s="202"/>
      <c r="Q19" s="205"/>
      <c r="R19" s="84"/>
      <c r="S19" s="84"/>
      <c r="T19" s="84"/>
      <c r="U19" s="205"/>
      <c r="V19" s="205"/>
      <c r="W19" s="205"/>
      <c r="X19" s="205"/>
    </row>
    <row r="20" spans="1:24" s="211" customFormat="1" ht="18" customHeight="1" x14ac:dyDescent="0.3">
      <c r="A20" s="169">
        <v>4</v>
      </c>
      <c r="B20" s="170" t="s">
        <v>50</v>
      </c>
      <c r="C20" s="214">
        <v>134982</v>
      </c>
      <c r="D20" s="214">
        <f t="shared" si="9"/>
        <v>97156</v>
      </c>
      <c r="E20" s="215">
        <f t="shared" si="10"/>
        <v>0.71977004341319584</v>
      </c>
      <c r="F20" s="214">
        <v>27942</v>
      </c>
      <c r="G20" s="215">
        <f t="shared" si="11"/>
        <v>0.28759932479723332</v>
      </c>
      <c r="H20" s="215">
        <f t="shared" si="12"/>
        <v>0.20700537849491044</v>
      </c>
      <c r="I20" s="214">
        <v>69214</v>
      </c>
      <c r="J20" s="215">
        <f t="shared" si="13"/>
        <v>0.71240067520276673</v>
      </c>
      <c r="K20" s="215">
        <f t="shared" si="14"/>
        <v>0.51276466491828543</v>
      </c>
      <c r="L20" s="214">
        <v>25977</v>
      </c>
      <c r="M20" s="215">
        <f t="shared" si="15"/>
        <v>0.37531424278325193</v>
      </c>
      <c r="N20" s="215">
        <f t="shared" si="16"/>
        <v>0.26737411997200378</v>
      </c>
      <c r="O20" s="215">
        <f t="shared" si="17"/>
        <v>0.19244788193981419</v>
      </c>
      <c r="P20" s="202"/>
      <c r="Q20" s="205"/>
      <c r="R20" s="207"/>
      <c r="S20" s="205"/>
      <c r="T20" s="205"/>
      <c r="U20" s="205"/>
      <c r="V20" s="205"/>
      <c r="W20" s="205"/>
      <c r="X20" s="205"/>
    </row>
    <row r="21" spans="1:24" s="211" customFormat="1" ht="18" customHeight="1" x14ac:dyDescent="0.3">
      <c r="A21" s="169">
        <v>5</v>
      </c>
      <c r="B21" s="170" t="s">
        <v>51</v>
      </c>
      <c r="C21" s="214">
        <v>994568</v>
      </c>
      <c r="D21" s="214">
        <f t="shared" si="9"/>
        <v>483919</v>
      </c>
      <c r="E21" s="215">
        <f t="shared" si="10"/>
        <v>0.48656200481012862</v>
      </c>
      <c r="F21" s="214">
        <v>154927</v>
      </c>
      <c r="G21" s="215">
        <f t="shared" si="11"/>
        <v>0.32015068637519917</v>
      </c>
      <c r="H21" s="215">
        <f t="shared" si="12"/>
        <v>0.15577315980405562</v>
      </c>
      <c r="I21" s="214">
        <v>328992</v>
      </c>
      <c r="J21" s="215">
        <f t="shared" si="13"/>
        <v>0.67984931362480083</v>
      </c>
      <c r="K21" s="215">
        <f t="shared" si="14"/>
        <v>0.33078884500607297</v>
      </c>
      <c r="L21" s="214">
        <v>118276</v>
      </c>
      <c r="M21" s="215">
        <f t="shared" si="15"/>
        <v>0.35951026164769961</v>
      </c>
      <c r="N21" s="215">
        <f t="shared" si="16"/>
        <v>0.24441280462226117</v>
      </c>
      <c r="O21" s="215">
        <f t="shared" si="17"/>
        <v>0.11892198421827366</v>
      </c>
      <c r="P21" s="202"/>
      <c r="Q21" s="205"/>
      <c r="R21" s="205"/>
      <c r="S21" s="205"/>
      <c r="T21" s="205"/>
      <c r="U21" s="205"/>
      <c r="V21" s="205"/>
      <c r="W21" s="205"/>
      <c r="X21" s="205"/>
    </row>
    <row r="22" spans="1:24" s="211" customFormat="1" ht="18" customHeight="1" x14ac:dyDescent="0.3">
      <c r="A22" s="169">
        <v>6</v>
      </c>
      <c r="B22" s="170" t="s">
        <v>52</v>
      </c>
      <c r="C22" s="214">
        <v>7042490</v>
      </c>
      <c r="D22" s="214">
        <f t="shared" si="9"/>
        <v>3267159</v>
      </c>
      <c r="E22" s="215">
        <f t="shared" si="10"/>
        <v>0.46392099953283567</v>
      </c>
      <c r="F22" s="214">
        <v>459677</v>
      </c>
      <c r="G22" s="215">
        <f t="shared" si="11"/>
        <v>0.1406962440456678</v>
      </c>
      <c r="H22" s="215">
        <f t="shared" si="12"/>
        <v>6.5271942168181996E-2</v>
      </c>
      <c r="I22" s="214">
        <v>2807482</v>
      </c>
      <c r="J22" s="215">
        <f t="shared" si="13"/>
        <v>0.85930375595433217</v>
      </c>
      <c r="K22" s="215">
        <f t="shared" si="14"/>
        <v>0.39864905736465367</v>
      </c>
      <c r="L22" s="214">
        <v>112285</v>
      </c>
      <c r="M22" s="215">
        <f t="shared" si="15"/>
        <v>3.9994913591609851E-2</v>
      </c>
      <c r="N22" s="215">
        <f t="shared" si="16"/>
        <v>3.4367779468339313E-2</v>
      </c>
      <c r="O22" s="215">
        <f t="shared" si="17"/>
        <v>1.5943934602676041E-2</v>
      </c>
      <c r="P22" s="202"/>
      <c r="Q22" s="205"/>
      <c r="R22" s="205"/>
      <c r="S22" s="205"/>
      <c r="T22" s="205"/>
      <c r="U22" s="205"/>
      <c r="V22" s="205"/>
      <c r="W22" s="205"/>
      <c r="X22" s="205"/>
    </row>
    <row r="23" spans="1:24" s="211" customFormat="1" ht="18" customHeight="1" x14ac:dyDescent="0.3">
      <c r="A23" s="169">
        <v>7</v>
      </c>
      <c r="B23" s="170" t="s">
        <v>53</v>
      </c>
      <c r="C23" s="214">
        <v>6725270</v>
      </c>
      <c r="D23" s="214">
        <f t="shared" si="9"/>
        <v>4248461</v>
      </c>
      <c r="E23" s="215">
        <f t="shared" si="10"/>
        <v>0.63171605006193055</v>
      </c>
      <c r="F23" s="214">
        <v>592410</v>
      </c>
      <c r="G23" s="215">
        <f t="shared" si="11"/>
        <v>0.13944108231192426</v>
      </c>
      <c r="H23" s="215">
        <f t="shared" si="12"/>
        <v>8.8087169734449328E-2</v>
      </c>
      <c r="I23" s="214">
        <v>3656051</v>
      </c>
      <c r="J23" s="215">
        <f t="shared" si="13"/>
        <v>0.8605589176880758</v>
      </c>
      <c r="K23" s="215">
        <f t="shared" si="14"/>
        <v>0.54362888032748125</v>
      </c>
      <c r="L23" s="214">
        <v>142398</v>
      </c>
      <c r="M23" s="215">
        <f t="shared" si="15"/>
        <v>3.89485814065504E-2</v>
      </c>
      <c r="N23" s="215">
        <f t="shared" si="16"/>
        <v>3.3517549060706926E-2</v>
      </c>
      <c r="O23" s="215">
        <f t="shared" si="17"/>
        <v>2.117357370038675E-2</v>
      </c>
      <c r="P23" s="202"/>
      <c r="Q23" s="205"/>
      <c r="R23" s="205"/>
      <c r="S23" s="205"/>
      <c r="T23" s="205"/>
      <c r="U23" s="205"/>
      <c r="V23" s="205"/>
      <c r="W23" s="205"/>
      <c r="X23" s="205"/>
    </row>
    <row r="24" spans="1:24" ht="33" customHeight="1" x14ac:dyDescent="0.3">
      <c r="A24" s="468" t="s">
        <v>54</v>
      </c>
      <c r="B24" s="468"/>
      <c r="C24" s="376">
        <f>SUM(C17:C23)</f>
        <v>20176438</v>
      </c>
      <c r="D24" s="376">
        <f>SUM(D17:D23)</f>
        <v>11573596</v>
      </c>
      <c r="E24" s="199">
        <f>D24/C24</f>
        <v>0.57361938712868943</v>
      </c>
      <c r="F24" s="93">
        <f>SUM(F17:F23)</f>
        <v>2851867</v>
      </c>
      <c r="G24" s="199">
        <f>F24/D24</f>
        <v>0.24641148697431636</v>
      </c>
      <c r="H24" s="199">
        <f>F24/C24</f>
        <v>0.14134640613967639</v>
      </c>
      <c r="I24" s="376">
        <f>SUM(I17:I23)</f>
        <v>8721729</v>
      </c>
      <c r="J24" s="199">
        <f>I24/D24</f>
        <v>0.75358851302568364</v>
      </c>
      <c r="K24" s="199">
        <f>I24/C24</f>
        <v>0.43227298098901301</v>
      </c>
      <c r="L24" s="93">
        <f>SUM(L17:L23)</f>
        <v>1006865</v>
      </c>
      <c r="M24" s="199">
        <f t="shared" si="15"/>
        <v>0.1154432796524634</v>
      </c>
      <c r="N24" s="199">
        <f>L24/D24</f>
        <v>8.6996729452108054E-2</v>
      </c>
      <c r="O24" s="199">
        <f>L24/C24</f>
        <v>4.9903010630518628E-2</v>
      </c>
    </row>
    <row r="25" spans="1:24" ht="39.6" customHeight="1" x14ac:dyDescent="0.3">
      <c r="A25" s="468" t="s">
        <v>56</v>
      </c>
      <c r="B25" s="468"/>
      <c r="C25" s="376">
        <f>SUM(C24,C15)</f>
        <v>33826591</v>
      </c>
      <c r="D25" s="376">
        <f>SUM(D24,D15)</f>
        <v>18479513</v>
      </c>
      <c r="E25" s="199">
        <f>D25/C25</f>
        <v>0.54630136983061639</v>
      </c>
      <c r="F25" s="93">
        <f>SUM(F24,F15)</f>
        <v>6966095</v>
      </c>
      <c r="G25" s="199">
        <f t="shared" ref="G25:G26" si="18">F25/D25</f>
        <v>0.37696312667979942</v>
      </c>
      <c r="H25" s="199">
        <f>F25/C25</f>
        <v>0.2059354724808066</v>
      </c>
      <c r="I25" s="376">
        <f>SUM(I24,I15)</f>
        <v>11513418</v>
      </c>
      <c r="J25" s="199">
        <f t="shared" ref="J25:J26" si="19">I25/D25</f>
        <v>0.62303687332020063</v>
      </c>
      <c r="K25" s="199">
        <f>I25/C25</f>
        <v>0.34036589734980982</v>
      </c>
      <c r="L25" s="93">
        <f>SUM(L24,L15)</f>
        <v>1930224</v>
      </c>
      <c r="M25" s="199">
        <f t="shared" si="15"/>
        <v>0.16764995416652118</v>
      </c>
      <c r="N25" s="199">
        <f t="shared" ref="N25:N26" si="20">L25/D25</f>
        <v>0.1044521032561843</v>
      </c>
      <c r="O25" s="199">
        <f>L25/C25</f>
        <v>5.7062327090542465E-2</v>
      </c>
    </row>
    <row r="26" spans="1:24" ht="54.6" customHeight="1" x14ac:dyDescent="0.3">
      <c r="A26" s="468" t="s">
        <v>123</v>
      </c>
      <c r="B26" s="468"/>
      <c r="C26" s="377">
        <v>6919365</v>
      </c>
      <c r="D26" s="377">
        <f>SUM(F26+I26)</f>
        <v>2057320</v>
      </c>
      <c r="E26" s="199">
        <f>D26/C26</f>
        <v>0.29732786173297693</v>
      </c>
      <c r="F26" s="227">
        <v>770194</v>
      </c>
      <c r="G26" s="199">
        <f t="shared" si="18"/>
        <v>0.37436762389905315</v>
      </c>
      <c r="H26" s="199">
        <f>F26/C26</f>
        <v>0.11130992511596079</v>
      </c>
      <c r="I26" s="377">
        <v>1287126</v>
      </c>
      <c r="J26" s="199">
        <f t="shared" si="19"/>
        <v>0.62563237610094691</v>
      </c>
      <c r="K26" s="199">
        <f>I26/C26</f>
        <v>0.18601793661701616</v>
      </c>
      <c r="L26" s="227">
        <v>751666</v>
      </c>
      <c r="M26" s="199">
        <f t="shared" si="15"/>
        <v>0.58398789240525018</v>
      </c>
      <c r="N26" s="199">
        <f t="shared" si="20"/>
        <v>0.36536173273968076</v>
      </c>
      <c r="O26" s="199">
        <f>L26/C26</f>
        <v>0.10863222275454468</v>
      </c>
    </row>
    <row r="27" spans="1:24" x14ac:dyDescent="0.3">
      <c r="G27" s="44"/>
      <c r="I27" s="119"/>
      <c r="J27" s="35"/>
      <c r="N27" s="117"/>
    </row>
    <row r="28" spans="1:24" ht="32.4" customHeight="1" x14ac:dyDescent="0.3">
      <c r="A28" s="462" t="s">
        <v>57</v>
      </c>
      <c r="B28" s="463"/>
      <c r="C28" s="110">
        <f>SUM(C25:C26)</f>
        <v>40745956</v>
      </c>
      <c r="D28" s="110">
        <f>SUM(D25:D26)</f>
        <v>20536833</v>
      </c>
      <c r="E28" s="200">
        <f>D28/C28</f>
        <v>0.50402138067394953</v>
      </c>
      <c r="F28" s="110">
        <f>SUM(F25:F26)</f>
        <v>7736289</v>
      </c>
      <c r="G28" s="200">
        <f>F28/D28</f>
        <v>0.3767031167853388</v>
      </c>
      <c r="H28" s="200">
        <f>F28/C28</f>
        <v>0.18986642502632653</v>
      </c>
      <c r="I28" s="110">
        <f>SUM(I25:I26)</f>
        <v>12800544</v>
      </c>
      <c r="J28" s="200">
        <f>I28/D28</f>
        <v>0.62329688321466115</v>
      </c>
      <c r="K28" s="200">
        <f>I28/C28</f>
        <v>0.31415495564762302</v>
      </c>
      <c r="L28" s="110">
        <f>SUM(L25:L26)</f>
        <v>2681890</v>
      </c>
      <c r="M28" s="200">
        <f t="shared" si="15"/>
        <v>0.20951375191554358</v>
      </c>
      <c r="N28" s="200">
        <f>L28/D28</f>
        <v>0.13058926855956807</v>
      </c>
      <c r="O28" s="200">
        <f>L28/C28</f>
        <v>6.5819783440594692E-2</v>
      </c>
    </row>
    <row r="29" spans="1:24" x14ac:dyDescent="0.3">
      <c r="A29" s="8"/>
    </row>
    <row r="30" spans="1:24" ht="25.2" customHeight="1" x14ac:dyDescent="0.3">
      <c r="A30" s="445" t="s">
        <v>159</v>
      </c>
      <c r="B30" s="445"/>
      <c r="C30" s="445"/>
      <c r="D30" s="445"/>
      <c r="E30" s="445"/>
      <c r="F30" s="445"/>
      <c r="G30" s="445"/>
      <c r="H30" s="445"/>
      <c r="I30" s="445"/>
      <c r="J30" s="445"/>
      <c r="K30" s="100"/>
      <c r="L30" s="102"/>
      <c r="M30" s="102"/>
      <c r="N30" s="100"/>
      <c r="O30" s="100"/>
      <c r="P30" s="100"/>
      <c r="Q30" s="44"/>
      <c r="R30" s="44"/>
      <c r="S30" s="44"/>
      <c r="T30" s="44"/>
    </row>
    <row r="31" spans="1:24" x14ac:dyDescent="0.3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44"/>
      <c r="R31" s="44"/>
      <c r="S31" s="44"/>
      <c r="T31" s="44"/>
    </row>
    <row r="32" spans="1:24" ht="15.6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4"/>
    </row>
    <row r="33" spans="1:20" x14ac:dyDescent="0.3">
      <c r="A33" s="91"/>
      <c r="B33" s="72"/>
      <c r="C33" s="84"/>
      <c r="D33" s="84"/>
      <c r="E33" s="111"/>
      <c r="F33" s="84"/>
      <c r="G33" s="84"/>
      <c r="H33" s="84"/>
      <c r="I33" s="84"/>
      <c r="J33" s="111"/>
      <c r="K33" s="84"/>
      <c r="L33" s="111"/>
      <c r="M33" s="111"/>
      <c r="N33" s="84"/>
      <c r="O33" s="111"/>
      <c r="P33" s="84"/>
      <c r="Q33" s="42"/>
      <c r="R33" s="41"/>
      <c r="S33" s="43"/>
      <c r="T33" s="44"/>
    </row>
    <row r="34" spans="1:20" x14ac:dyDescent="0.3">
      <c r="A34" s="91"/>
      <c r="B34" s="72"/>
      <c r="C34" s="84"/>
      <c r="D34" s="84"/>
      <c r="E34" s="111"/>
      <c r="F34" s="84"/>
      <c r="G34" s="84"/>
      <c r="H34" s="84"/>
      <c r="I34" s="84"/>
      <c r="J34" s="111"/>
      <c r="K34" s="84"/>
      <c r="L34" s="47"/>
      <c r="M34" s="47"/>
      <c r="N34" s="84"/>
      <c r="O34" s="111"/>
      <c r="P34" s="84"/>
      <c r="Q34" s="42"/>
      <c r="R34" s="41"/>
      <c r="S34" s="43"/>
      <c r="T34" s="44"/>
    </row>
    <row r="35" spans="1:20" x14ac:dyDescent="0.3">
      <c r="A35" s="91"/>
      <c r="B35" s="72"/>
      <c r="C35" s="84"/>
      <c r="D35" s="84"/>
      <c r="E35" s="111"/>
      <c r="F35" s="84"/>
      <c r="G35" s="84"/>
      <c r="H35" s="84"/>
      <c r="I35" s="84"/>
      <c r="J35" s="111"/>
      <c r="K35" s="84"/>
      <c r="L35" s="47"/>
      <c r="M35" s="47"/>
      <c r="N35" s="84"/>
      <c r="O35" s="111"/>
      <c r="P35" s="84"/>
      <c r="Q35" s="42"/>
      <c r="R35" s="41"/>
      <c r="S35" s="43"/>
      <c r="T35" s="44"/>
    </row>
    <row r="36" spans="1:20" x14ac:dyDescent="0.3">
      <c r="A36" s="91"/>
      <c r="B36" s="72"/>
      <c r="C36" s="84"/>
      <c r="D36" s="84"/>
      <c r="E36" s="111"/>
      <c r="F36" s="84"/>
      <c r="G36" s="84"/>
      <c r="H36" s="84"/>
      <c r="I36" s="84"/>
      <c r="J36" s="111"/>
      <c r="K36" s="84"/>
      <c r="L36" s="84"/>
      <c r="M36" s="84"/>
      <c r="N36" s="84"/>
      <c r="O36" s="111"/>
      <c r="P36" s="84"/>
      <c r="Q36" s="42"/>
      <c r="R36" s="41"/>
      <c r="S36" s="43"/>
      <c r="T36" s="44"/>
    </row>
    <row r="37" spans="1:20" x14ac:dyDescent="0.3">
      <c r="A37" s="91"/>
      <c r="B37" s="72"/>
      <c r="C37" s="84"/>
      <c r="D37" s="84"/>
      <c r="E37" s="111"/>
      <c r="F37" s="84"/>
      <c r="G37" s="84"/>
      <c r="H37" s="84"/>
      <c r="I37" s="84"/>
      <c r="J37" s="111"/>
      <c r="K37" s="84"/>
      <c r="L37" s="84"/>
      <c r="M37" s="84"/>
      <c r="N37" s="84"/>
      <c r="O37" s="111"/>
      <c r="P37" s="84"/>
      <c r="Q37" s="42"/>
      <c r="R37" s="41"/>
      <c r="S37" s="43"/>
      <c r="T37" s="44"/>
    </row>
    <row r="38" spans="1:20" x14ac:dyDescent="0.3">
      <c r="A38" s="91"/>
      <c r="B38" s="72"/>
      <c r="C38" s="84"/>
      <c r="D38" s="84"/>
      <c r="E38" s="111"/>
      <c r="F38" s="84"/>
      <c r="G38" s="84"/>
      <c r="H38" s="84"/>
      <c r="I38" s="84"/>
      <c r="J38" s="111"/>
      <c r="K38" s="84"/>
      <c r="L38" s="111"/>
      <c r="M38" s="111"/>
      <c r="N38" s="84"/>
      <c r="O38" s="111"/>
      <c r="P38" s="84"/>
      <c r="Q38" s="42"/>
      <c r="R38" s="41"/>
      <c r="S38" s="43"/>
      <c r="T38" s="44"/>
    </row>
    <row r="39" spans="1:20" x14ac:dyDescent="0.3">
      <c r="A39" s="91"/>
      <c r="B39" s="72"/>
      <c r="C39" s="84"/>
      <c r="D39" s="84"/>
      <c r="E39" s="111"/>
      <c r="F39" s="84"/>
      <c r="G39" s="84"/>
      <c r="H39" s="84"/>
      <c r="I39" s="84"/>
      <c r="J39" s="111"/>
      <c r="K39" s="84"/>
      <c r="L39" s="84"/>
      <c r="M39" s="84"/>
      <c r="N39" s="84"/>
      <c r="O39" s="111"/>
      <c r="P39" s="84"/>
      <c r="Q39" s="42"/>
      <c r="R39" s="41"/>
      <c r="S39" s="43"/>
      <c r="T39" s="44"/>
    </row>
    <row r="40" spans="1:20" x14ac:dyDescent="0.3">
      <c r="A40" s="91"/>
      <c r="B40" s="72"/>
      <c r="C40" s="84"/>
      <c r="D40" s="84"/>
      <c r="E40" s="111"/>
      <c r="F40" s="84"/>
      <c r="G40" s="84"/>
      <c r="H40" s="84"/>
      <c r="I40" s="84"/>
      <c r="J40" s="111"/>
      <c r="K40" s="84"/>
      <c r="L40" s="111"/>
      <c r="M40" s="111"/>
      <c r="N40" s="84"/>
      <c r="O40" s="111"/>
      <c r="P40" s="84"/>
      <c r="Q40" s="42"/>
      <c r="R40" s="41"/>
      <c r="S40" s="43"/>
      <c r="T40" s="44"/>
    </row>
    <row r="41" spans="1:20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4" spans="1:20" x14ac:dyDescent="0.3">
      <c r="D44" s="41"/>
      <c r="E44" s="41"/>
      <c r="F44" s="42"/>
      <c r="G44" s="41"/>
      <c r="H44" s="41"/>
      <c r="I44" s="41"/>
    </row>
  </sheetData>
  <mergeCells count="16">
    <mergeCell ref="A30:J30"/>
    <mergeCell ref="I3:K3"/>
    <mergeCell ref="L3:O3"/>
    <mergeCell ref="A2:A4"/>
    <mergeCell ref="B2:B4"/>
    <mergeCell ref="C2:C4"/>
    <mergeCell ref="D2:O2"/>
    <mergeCell ref="D3:E3"/>
    <mergeCell ref="F3:H3"/>
    <mergeCell ref="A28:B28"/>
    <mergeCell ref="A5:O5"/>
    <mergeCell ref="A15:B15"/>
    <mergeCell ref="A16:O16"/>
    <mergeCell ref="A24:B24"/>
    <mergeCell ref="A25:B25"/>
    <mergeCell ref="A26:B26"/>
  </mergeCells>
  <pageMargins left="0.31496062992125984" right="0.11811023622047245" top="0.74803149606299213" bottom="0.74803149606299213" header="0.31496062992125984" footer="0.31496062992125984"/>
  <pageSetup paperSize="9" firstPageNumber="6" orientation="landscape" useFirstPageNumber="1" r:id="rId1"/>
  <headerFooter>
    <oddHeader>&amp;LAugstākās izglītības finansējums</oddHeader>
    <oddFooter>&amp;C&amp;P</oddFooter>
  </headerFooter>
  <ignoredErrors>
    <ignoredError sqref="E15 E24:E25 E2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A1:AA20"/>
  <sheetViews>
    <sheetView zoomScale="80" zoomScaleNormal="80" workbookViewId="0">
      <selection activeCell="N17" sqref="N17"/>
    </sheetView>
  </sheetViews>
  <sheetFormatPr defaultColWidth="9.109375" defaultRowHeight="14.4" x14ac:dyDescent="0.3"/>
  <cols>
    <col min="1" max="1" width="22.88671875" customWidth="1"/>
    <col min="2" max="22" width="12.33203125" customWidth="1"/>
  </cols>
  <sheetData>
    <row r="1" spans="1:27" ht="23.25" customHeight="1" thickBot="1" x14ac:dyDescent="0.35">
      <c r="A1" s="37" t="s">
        <v>219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27" x14ac:dyDescent="0.3">
      <c r="A3" s="38" t="s">
        <v>220</v>
      </c>
    </row>
    <row r="4" spans="1:27" s="259" customFormat="1" ht="23.4" customHeight="1" x14ac:dyDescent="0.3">
      <c r="A4" s="465" t="s">
        <v>80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310"/>
    </row>
    <row r="5" spans="1:27" s="309" customFormat="1" ht="41.4" x14ac:dyDescent="0.3">
      <c r="A5" s="322" t="s">
        <v>79</v>
      </c>
      <c r="B5" s="434" t="s">
        <v>232</v>
      </c>
      <c r="C5" s="434" t="s">
        <v>233</v>
      </c>
      <c r="D5" s="434" t="s">
        <v>260</v>
      </c>
      <c r="E5" s="434" t="s">
        <v>259</v>
      </c>
      <c r="F5" s="434" t="s">
        <v>262</v>
      </c>
      <c r="G5" s="434" t="s">
        <v>261</v>
      </c>
      <c r="H5" s="434" t="s">
        <v>264</v>
      </c>
      <c r="I5" s="434" t="s">
        <v>263</v>
      </c>
      <c r="J5" s="237" t="s">
        <v>20</v>
      </c>
      <c r="K5" s="323" t="s">
        <v>18</v>
      </c>
      <c r="L5" s="323" t="s">
        <v>81</v>
      </c>
      <c r="M5" s="323" t="s">
        <v>22</v>
      </c>
      <c r="N5" s="323" t="s">
        <v>23</v>
      </c>
      <c r="O5" s="434" t="s">
        <v>276</v>
      </c>
      <c r="P5" s="434" t="s">
        <v>277</v>
      </c>
      <c r="Q5" s="434" t="s">
        <v>17</v>
      </c>
      <c r="R5" s="434" t="s">
        <v>16</v>
      </c>
      <c r="S5" s="434" t="s">
        <v>15</v>
      </c>
      <c r="T5" s="323" t="s">
        <v>113</v>
      </c>
      <c r="U5" s="441" t="s">
        <v>255</v>
      </c>
      <c r="V5" s="441" t="s">
        <v>256</v>
      </c>
      <c r="W5" s="324"/>
      <c r="Z5" s="325"/>
    </row>
    <row r="6" spans="1:27" s="312" customFormat="1" ht="54.6" customHeight="1" x14ac:dyDescent="0.3">
      <c r="A6" s="311" t="s">
        <v>174</v>
      </c>
      <c r="B6" s="66">
        <v>4068</v>
      </c>
      <c r="C6" s="66">
        <v>4132</v>
      </c>
      <c r="D6" s="220">
        <v>4789</v>
      </c>
      <c r="E6" s="220">
        <v>4575</v>
      </c>
      <c r="F6" s="220">
        <v>1211</v>
      </c>
      <c r="G6" s="220">
        <v>1288</v>
      </c>
      <c r="H6" s="220">
        <v>572</v>
      </c>
      <c r="I6" s="220">
        <v>562</v>
      </c>
      <c r="J6" s="220">
        <v>687</v>
      </c>
      <c r="K6" s="220">
        <v>380</v>
      </c>
      <c r="L6" s="220">
        <v>428</v>
      </c>
      <c r="M6" s="220">
        <v>374</v>
      </c>
      <c r="N6" s="220">
        <v>50</v>
      </c>
      <c r="O6" s="220">
        <v>2918</v>
      </c>
      <c r="P6" s="220">
        <v>3128</v>
      </c>
      <c r="Q6" s="220">
        <v>431</v>
      </c>
      <c r="R6" s="220">
        <v>516</v>
      </c>
      <c r="S6" s="220">
        <v>255</v>
      </c>
      <c r="T6" s="220">
        <v>2038</v>
      </c>
      <c r="U6" s="49">
        <f>SUM(B6,D6,F6,H6,J6:O6,Q6:T6)</f>
        <v>18717</v>
      </c>
      <c r="V6" s="49">
        <f>SUM(C6,E6,G6,I6:N6,P6:T6)</f>
        <v>18844</v>
      </c>
      <c r="AA6" s="313"/>
    </row>
    <row r="7" spans="1:27" s="312" customFormat="1" ht="72.599999999999994" customHeight="1" x14ac:dyDescent="0.3">
      <c r="A7" s="311" t="s">
        <v>183</v>
      </c>
      <c r="B7" s="51">
        <v>1215</v>
      </c>
      <c r="C7" s="51">
        <v>1296</v>
      </c>
      <c r="D7" s="314">
        <v>1247</v>
      </c>
      <c r="E7" s="220">
        <v>1229</v>
      </c>
      <c r="F7" s="220">
        <v>254</v>
      </c>
      <c r="G7" s="220">
        <v>263</v>
      </c>
      <c r="H7" s="220">
        <v>141</v>
      </c>
      <c r="I7" s="220">
        <v>145</v>
      </c>
      <c r="J7" s="220">
        <v>112</v>
      </c>
      <c r="K7" s="220">
        <v>61</v>
      </c>
      <c r="L7" s="220">
        <v>93</v>
      </c>
      <c r="M7" s="220">
        <v>83</v>
      </c>
      <c r="N7" s="220">
        <v>19</v>
      </c>
      <c r="O7" s="220">
        <v>204</v>
      </c>
      <c r="P7" s="220">
        <v>204</v>
      </c>
      <c r="Q7" s="220">
        <v>93</v>
      </c>
      <c r="R7" s="220">
        <v>192</v>
      </c>
      <c r="S7" s="220">
        <v>79</v>
      </c>
      <c r="T7" s="220">
        <v>467</v>
      </c>
      <c r="U7" s="49">
        <f>SUM(B7,D7,F7,H7,J7:O7,Q7:T7)</f>
        <v>4260</v>
      </c>
      <c r="V7" s="49">
        <f>SUM(C7,E7,G7,I7:N7,P7:T7)</f>
        <v>4336</v>
      </c>
    </row>
    <row r="8" spans="1:27" s="312" customFormat="1" ht="13.8" x14ac:dyDescent="0.3">
      <c r="A8" s="311" t="s">
        <v>82</v>
      </c>
      <c r="B8" s="51">
        <v>404</v>
      </c>
      <c r="C8" s="51">
        <v>404</v>
      </c>
      <c r="D8" s="314">
        <v>323</v>
      </c>
      <c r="E8" s="220">
        <v>287</v>
      </c>
      <c r="F8" s="220">
        <v>66</v>
      </c>
      <c r="G8" s="220">
        <v>66</v>
      </c>
      <c r="H8" s="220">
        <v>30</v>
      </c>
      <c r="I8" s="220">
        <v>30</v>
      </c>
      <c r="J8" s="220">
        <v>15</v>
      </c>
      <c r="K8" s="220">
        <v>11</v>
      </c>
      <c r="L8" s="220">
        <v>20</v>
      </c>
      <c r="M8" s="220">
        <v>19</v>
      </c>
      <c r="N8" s="220">
        <v>0</v>
      </c>
      <c r="O8" s="220">
        <v>194</v>
      </c>
      <c r="P8" s="220">
        <v>209</v>
      </c>
      <c r="Q8" s="220">
        <v>25</v>
      </c>
      <c r="R8" s="220">
        <v>42</v>
      </c>
      <c r="S8" s="220">
        <v>24</v>
      </c>
      <c r="T8" s="220">
        <v>141</v>
      </c>
      <c r="U8" s="49">
        <f>SUM(B8,D8,F8,H8,J8:O8,Q8:T8)</f>
        <v>1314</v>
      </c>
      <c r="V8" s="49">
        <f>SUM(C8,E8,G8,I8:N8,P8:T8)</f>
        <v>1293</v>
      </c>
    </row>
    <row r="9" spans="1:27" s="317" customFormat="1" ht="13.8" x14ac:dyDescent="0.3">
      <c r="A9" s="306" t="s">
        <v>83</v>
      </c>
      <c r="B9" s="136">
        <f>SUM(B6:B8)</f>
        <v>5687</v>
      </c>
      <c r="C9" s="136">
        <f>SUM(C6:C8)</f>
        <v>5832</v>
      </c>
      <c r="D9" s="136">
        <f t="shared" ref="D9:T9" si="0">SUM(D6:D8)</f>
        <v>6359</v>
      </c>
      <c r="E9" s="136">
        <f t="shared" si="0"/>
        <v>6091</v>
      </c>
      <c r="F9" s="136">
        <f t="shared" si="0"/>
        <v>1531</v>
      </c>
      <c r="G9" s="136">
        <f t="shared" si="0"/>
        <v>1617</v>
      </c>
      <c r="H9" s="136">
        <f t="shared" si="0"/>
        <v>743</v>
      </c>
      <c r="I9" s="136">
        <f t="shared" si="0"/>
        <v>737</v>
      </c>
      <c r="J9" s="136">
        <f t="shared" si="0"/>
        <v>814</v>
      </c>
      <c r="K9" s="136">
        <f t="shared" si="0"/>
        <v>452</v>
      </c>
      <c r="L9" s="136">
        <f t="shared" si="0"/>
        <v>541</v>
      </c>
      <c r="M9" s="136">
        <f t="shared" si="0"/>
        <v>476</v>
      </c>
      <c r="N9" s="136">
        <f t="shared" si="0"/>
        <v>69</v>
      </c>
      <c r="O9" s="136">
        <f t="shared" si="0"/>
        <v>3316</v>
      </c>
      <c r="P9" s="136">
        <f t="shared" si="0"/>
        <v>3541</v>
      </c>
      <c r="Q9" s="136">
        <f t="shared" si="0"/>
        <v>549</v>
      </c>
      <c r="R9" s="136">
        <f t="shared" si="0"/>
        <v>750</v>
      </c>
      <c r="S9" s="136">
        <f t="shared" si="0"/>
        <v>358</v>
      </c>
      <c r="T9" s="136">
        <f t="shared" si="0"/>
        <v>2646</v>
      </c>
      <c r="U9" s="307">
        <f>SUM(U6:U8)</f>
        <v>24291</v>
      </c>
      <c r="V9" s="307">
        <f>SUM(V6:V8)</f>
        <v>24473</v>
      </c>
    </row>
    <row r="10" spans="1:27" s="317" customFormat="1" ht="13.8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7" s="259" customFormat="1" ht="23.4" customHeight="1" x14ac:dyDescent="0.3">
      <c r="A11" s="481" t="s">
        <v>67</v>
      </c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3"/>
      <c r="P11" s="312"/>
      <c r="Q11"/>
      <c r="R11" s="261"/>
    </row>
    <row r="12" spans="1:27" s="312" customFormat="1" ht="41.4" x14ac:dyDescent="0.3">
      <c r="A12" s="318"/>
      <c r="B12" s="319" t="s">
        <v>47</v>
      </c>
      <c r="C12" s="319" t="s">
        <v>48</v>
      </c>
      <c r="D12" s="319" t="s">
        <v>41</v>
      </c>
      <c r="E12" s="434" t="s">
        <v>268</v>
      </c>
      <c r="F12" s="434" t="s">
        <v>269</v>
      </c>
      <c r="G12" s="434" t="s">
        <v>270</v>
      </c>
      <c r="H12" s="434" t="s">
        <v>271</v>
      </c>
      <c r="I12" s="320" t="s">
        <v>278</v>
      </c>
      <c r="J12" s="319" t="s">
        <v>272</v>
      </c>
      <c r="K12" s="319" t="s">
        <v>273</v>
      </c>
      <c r="L12" s="319" t="s">
        <v>40</v>
      </c>
      <c r="M12" s="319" t="s">
        <v>101</v>
      </c>
      <c r="N12" s="442" t="s">
        <v>255</v>
      </c>
      <c r="O12" s="442" t="s">
        <v>256</v>
      </c>
    </row>
    <row r="13" spans="1:27" s="312" customFormat="1" ht="27.6" x14ac:dyDescent="0.3">
      <c r="A13" s="321" t="s">
        <v>184</v>
      </c>
      <c r="B13" s="51">
        <v>212</v>
      </c>
      <c r="C13" s="51">
        <v>352</v>
      </c>
      <c r="D13" s="51">
        <v>71</v>
      </c>
      <c r="E13" s="51">
        <v>90</v>
      </c>
      <c r="F13" s="51">
        <v>100</v>
      </c>
      <c r="G13" s="51">
        <v>92</v>
      </c>
      <c r="H13" s="51">
        <v>107</v>
      </c>
      <c r="I13" s="51">
        <v>32</v>
      </c>
      <c r="J13" s="51">
        <v>102</v>
      </c>
      <c r="K13" s="51">
        <v>121</v>
      </c>
      <c r="L13" s="51">
        <v>268</v>
      </c>
      <c r="M13" s="51">
        <v>448</v>
      </c>
      <c r="N13" s="240">
        <f>SUM(B13:E13,G13,I13,J13,L13,M13)</f>
        <v>1667</v>
      </c>
      <c r="O13" s="240">
        <f>SUM(B13:D13,F13,H13,K13,L13,M13)</f>
        <v>1679</v>
      </c>
    </row>
    <row r="14" spans="1:27" s="39" customFormat="1" x14ac:dyDescent="0.3">
      <c r="A14"/>
      <c r="B14" s="315"/>
      <c r="C14" s="316"/>
      <c r="D14" s="443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7" s="39" customFormat="1" ht="25.5" customHeight="1" x14ac:dyDescent="0.3">
      <c r="A15"/>
      <c r="B15" s="484" t="s">
        <v>84</v>
      </c>
      <c r="C15" s="485"/>
      <c r="D15" s="27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7" ht="25.5" customHeight="1" x14ac:dyDescent="0.3">
      <c r="B16" s="442" t="s">
        <v>255</v>
      </c>
      <c r="C16" s="442" t="s">
        <v>256</v>
      </c>
    </row>
    <row r="17" spans="1:24" ht="25.2" customHeight="1" x14ac:dyDescent="0.3">
      <c r="B17" s="240">
        <f>SUM(U9,N13)</f>
        <v>25958</v>
      </c>
      <c r="C17" s="240">
        <f>SUM(V9,O13)</f>
        <v>26152</v>
      </c>
    </row>
    <row r="18" spans="1:24" s="39" customFormat="1" x14ac:dyDescent="0.3"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4.4" customHeight="1" x14ac:dyDescent="0.3">
      <c r="A19" s="379" t="s">
        <v>173</v>
      </c>
      <c r="B19" s="379"/>
      <c r="C19" s="379"/>
      <c r="D19" s="379"/>
    </row>
    <row r="20" spans="1:24" x14ac:dyDescent="0.3">
      <c r="A20" t="s">
        <v>279</v>
      </c>
      <c r="B20" s="26"/>
      <c r="C20" s="26"/>
    </row>
  </sheetData>
  <mergeCells count="3">
    <mergeCell ref="A4:V4"/>
    <mergeCell ref="A11:O11"/>
    <mergeCell ref="B15:C15"/>
  </mergeCells>
  <phoneticPr fontId="16" type="noConversion"/>
  <pageMargins left="0.31496062992125984" right="0.11811023622047245" top="0.74803149606299213" bottom="0.74803149606299213" header="0.31496062992125984" footer="0.31496062992125984"/>
  <pageSetup paperSize="9" firstPageNumber="10" orientation="landscape" useFirstPageNumber="1" r:id="rId1"/>
  <headerFooter>
    <oddHeader>&amp;LAugstākās izglītības finansējums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  <pageSetUpPr fitToPage="1"/>
  </sheetPr>
  <dimension ref="A1:W100"/>
  <sheetViews>
    <sheetView zoomScale="70" zoomScaleNormal="70" workbookViewId="0">
      <selection activeCell="H96" sqref="H96"/>
    </sheetView>
  </sheetViews>
  <sheetFormatPr defaultColWidth="8.88671875" defaultRowHeight="14.4" x14ac:dyDescent="0.3"/>
  <cols>
    <col min="1" max="1" width="4" customWidth="1"/>
    <col min="2" max="2" width="31.44140625" style="34" customWidth="1"/>
    <col min="3" max="12" width="12.44140625" bestFit="1" customWidth="1"/>
    <col min="13" max="13" width="12.6640625" customWidth="1"/>
    <col min="14" max="21" width="12.44140625" bestFit="1" customWidth="1"/>
    <col min="22" max="22" width="14.5546875" customWidth="1"/>
    <col min="23" max="23" width="16.109375" customWidth="1"/>
    <col min="24" max="24" width="13" customWidth="1"/>
    <col min="25" max="27" width="14.109375" customWidth="1"/>
  </cols>
  <sheetData>
    <row r="1" spans="1:23" ht="20.399999999999999" customHeight="1" x14ac:dyDescent="0.3">
      <c r="A1" s="486" t="s">
        <v>221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</row>
    <row r="2" spans="1:23" ht="26.4" customHeight="1" x14ac:dyDescent="0.3">
      <c r="A2" s="32" t="s">
        <v>222</v>
      </c>
      <c r="C2" s="40"/>
      <c r="D2" s="40"/>
    </row>
    <row r="3" spans="1:23" ht="41.4" x14ac:dyDescent="0.3">
      <c r="A3" s="50" t="s">
        <v>85</v>
      </c>
      <c r="B3" s="50" t="s">
        <v>234</v>
      </c>
      <c r="C3" s="58" t="s">
        <v>232</v>
      </c>
      <c r="D3" s="58" t="s">
        <v>233</v>
      </c>
      <c r="E3" s="58" t="s">
        <v>260</v>
      </c>
      <c r="F3" s="58" t="s">
        <v>259</v>
      </c>
      <c r="G3" s="58" t="s">
        <v>262</v>
      </c>
      <c r="H3" s="58" t="s">
        <v>261</v>
      </c>
      <c r="I3" s="58" t="s">
        <v>264</v>
      </c>
      <c r="J3" s="58" t="s">
        <v>263</v>
      </c>
      <c r="K3" s="58" t="s">
        <v>20</v>
      </c>
      <c r="L3" s="436" t="s">
        <v>18</v>
      </c>
      <c r="M3" s="436" t="s">
        <v>81</v>
      </c>
      <c r="N3" s="436" t="s">
        <v>22</v>
      </c>
      <c r="O3" s="436" t="s">
        <v>23</v>
      </c>
      <c r="P3" s="58" t="s">
        <v>258</v>
      </c>
      <c r="Q3" s="58" t="s">
        <v>257</v>
      </c>
      <c r="R3" s="58" t="s">
        <v>17</v>
      </c>
      <c r="S3" s="58" t="s">
        <v>16</v>
      </c>
      <c r="T3" s="59" t="s">
        <v>15</v>
      </c>
      <c r="U3" s="436" t="s">
        <v>113</v>
      </c>
      <c r="V3" s="58" t="s">
        <v>255</v>
      </c>
      <c r="W3" s="58" t="s">
        <v>256</v>
      </c>
    </row>
    <row r="4" spans="1:23" x14ac:dyDescent="0.3">
      <c r="A4" s="432">
        <v>1</v>
      </c>
      <c r="B4" s="437" t="s">
        <v>235</v>
      </c>
      <c r="C4" s="328">
        <v>482</v>
      </c>
      <c r="D4" s="328">
        <v>415</v>
      </c>
      <c r="E4" s="329"/>
      <c r="F4" s="329"/>
      <c r="G4" s="329">
        <v>258</v>
      </c>
      <c r="H4" s="329">
        <v>250</v>
      </c>
      <c r="I4" s="329">
        <v>201</v>
      </c>
      <c r="J4" s="329">
        <v>191</v>
      </c>
      <c r="K4" s="329">
        <v>116</v>
      </c>
      <c r="L4" s="329"/>
      <c r="M4" s="329"/>
      <c r="N4" s="329"/>
      <c r="O4" s="329"/>
      <c r="P4" s="329"/>
      <c r="Q4" s="329"/>
      <c r="R4" s="331">
        <v>148</v>
      </c>
      <c r="S4" s="330"/>
      <c r="T4" s="330"/>
      <c r="U4" s="329"/>
      <c r="V4" s="333">
        <f>SUM(C4,E4,G4,I4,K4:P4,R4:U4)</f>
        <v>1205</v>
      </c>
      <c r="W4" s="333">
        <f>SUM(D4,F4,H4,J4:O4,Q4:U4)</f>
        <v>1120</v>
      </c>
    </row>
    <row r="5" spans="1:23" x14ac:dyDescent="0.3">
      <c r="A5" s="435">
        <v>2</v>
      </c>
      <c r="B5" s="437" t="s">
        <v>87</v>
      </c>
      <c r="C5" s="184">
        <v>17</v>
      </c>
      <c r="D5" s="184">
        <v>17</v>
      </c>
      <c r="E5" s="184"/>
      <c r="F5" s="184"/>
      <c r="G5" s="184">
        <v>127</v>
      </c>
      <c r="H5" s="184">
        <v>127</v>
      </c>
      <c r="I5" s="184">
        <v>92</v>
      </c>
      <c r="J5" s="184">
        <v>92</v>
      </c>
      <c r="K5" s="184">
        <v>20</v>
      </c>
      <c r="L5" s="184"/>
      <c r="M5" s="184"/>
      <c r="N5" s="184"/>
      <c r="O5" s="184"/>
      <c r="P5" s="184"/>
      <c r="Q5" s="331"/>
      <c r="R5" s="219">
        <v>283</v>
      </c>
      <c r="S5" s="219">
        <v>516</v>
      </c>
      <c r="T5" s="219">
        <v>255</v>
      </c>
      <c r="U5" s="184"/>
      <c r="V5" s="333">
        <f t="shared" ref="V5:V32" si="0">SUM(C5,E5,G5,I5,K5:P5,R5:U5)</f>
        <v>1310</v>
      </c>
      <c r="W5" s="333">
        <f t="shared" ref="W5:W32" si="1">SUM(D5,F5,H5,J5:O5,Q5:U5)</f>
        <v>1310</v>
      </c>
    </row>
    <row r="6" spans="1:23" x14ac:dyDescent="0.3">
      <c r="A6" s="435">
        <v>3</v>
      </c>
      <c r="B6" s="437" t="s">
        <v>236</v>
      </c>
      <c r="C6" s="184">
        <v>50</v>
      </c>
      <c r="D6" s="184">
        <v>50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331"/>
      <c r="R6" s="219"/>
      <c r="S6" s="332"/>
      <c r="T6" s="332"/>
      <c r="U6" s="184"/>
      <c r="V6" s="333">
        <f t="shared" si="0"/>
        <v>50</v>
      </c>
      <c r="W6" s="333">
        <f t="shared" si="1"/>
        <v>50</v>
      </c>
    </row>
    <row r="7" spans="1:23" x14ac:dyDescent="0.3">
      <c r="A7" s="432">
        <v>4</v>
      </c>
      <c r="B7" s="437" t="s">
        <v>237</v>
      </c>
      <c r="C7" s="329">
        <v>156</v>
      </c>
      <c r="D7" s="329">
        <v>156</v>
      </c>
      <c r="E7" s="329"/>
      <c r="F7" s="329"/>
      <c r="G7" s="329">
        <v>23</v>
      </c>
      <c r="H7" s="329">
        <v>23</v>
      </c>
      <c r="I7" s="329"/>
      <c r="J7" s="329"/>
      <c r="K7" s="329"/>
      <c r="L7" s="329"/>
      <c r="M7" s="329"/>
      <c r="N7" s="329"/>
      <c r="O7" s="329"/>
      <c r="P7" s="329"/>
      <c r="Q7" s="331"/>
      <c r="R7" s="331"/>
      <c r="S7" s="330"/>
      <c r="T7" s="330"/>
      <c r="U7" s="329"/>
      <c r="V7" s="333">
        <f t="shared" si="0"/>
        <v>179</v>
      </c>
      <c r="W7" s="333">
        <f t="shared" si="1"/>
        <v>179</v>
      </c>
    </row>
    <row r="8" spans="1:23" ht="41.4" x14ac:dyDescent="0.3">
      <c r="A8" s="432">
        <v>5</v>
      </c>
      <c r="B8" s="437" t="s">
        <v>238</v>
      </c>
      <c r="C8" s="329">
        <v>461</v>
      </c>
      <c r="D8" s="329">
        <v>461</v>
      </c>
      <c r="E8" s="329"/>
      <c r="F8" s="329"/>
      <c r="G8" s="329">
        <v>139</v>
      </c>
      <c r="H8" s="329">
        <v>139</v>
      </c>
      <c r="I8" s="329">
        <v>46</v>
      </c>
      <c r="J8" s="329">
        <v>46</v>
      </c>
      <c r="K8" s="329"/>
      <c r="L8" s="329"/>
      <c r="M8" s="329">
        <v>35</v>
      </c>
      <c r="N8" s="329"/>
      <c r="O8" s="329"/>
      <c r="P8" s="329"/>
      <c r="Q8" s="331"/>
      <c r="R8" s="331"/>
      <c r="S8" s="330"/>
      <c r="T8" s="330"/>
      <c r="U8" s="329"/>
      <c r="V8" s="333">
        <f t="shared" si="0"/>
        <v>681</v>
      </c>
      <c r="W8" s="333">
        <f t="shared" si="1"/>
        <v>681</v>
      </c>
    </row>
    <row r="9" spans="1:23" x14ac:dyDescent="0.3">
      <c r="A9" s="432">
        <v>6</v>
      </c>
      <c r="B9" s="437" t="s">
        <v>239</v>
      </c>
      <c r="C9" s="329"/>
      <c r="D9" s="329"/>
      <c r="E9" s="329">
        <v>14</v>
      </c>
      <c r="F9" s="329">
        <v>14</v>
      </c>
      <c r="G9" s="329"/>
      <c r="H9" s="329"/>
      <c r="I9" s="329"/>
      <c r="J9" s="329"/>
      <c r="K9" s="329">
        <v>8</v>
      </c>
      <c r="L9" s="329"/>
      <c r="M9" s="329">
        <v>107</v>
      </c>
      <c r="N9" s="329"/>
      <c r="O9" s="329"/>
      <c r="P9" s="329"/>
      <c r="Q9" s="331"/>
      <c r="R9" s="331"/>
      <c r="S9" s="330"/>
      <c r="T9" s="331"/>
      <c r="U9" s="329"/>
      <c r="V9" s="333">
        <f t="shared" si="0"/>
        <v>129</v>
      </c>
      <c r="W9" s="333">
        <f t="shared" si="1"/>
        <v>129</v>
      </c>
    </row>
    <row r="10" spans="1:23" x14ac:dyDescent="0.3">
      <c r="A10" s="435">
        <v>7</v>
      </c>
      <c r="B10" s="437" t="s">
        <v>240</v>
      </c>
      <c r="C10" s="329">
        <v>51</v>
      </c>
      <c r="D10" s="329">
        <v>51</v>
      </c>
      <c r="E10" s="329"/>
      <c r="F10" s="329"/>
      <c r="G10" s="329">
        <v>45</v>
      </c>
      <c r="H10" s="329">
        <v>45</v>
      </c>
      <c r="I10" s="329"/>
      <c r="J10" s="329"/>
      <c r="K10" s="329"/>
      <c r="L10" s="329"/>
      <c r="M10" s="329"/>
      <c r="N10" s="329"/>
      <c r="O10" s="329"/>
      <c r="P10" s="329"/>
      <c r="Q10" s="331"/>
      <c r="R10" s="331"/>
      <c r="S10" s="330"/>
      <c r="T10" s="331"/>
      <c r="U10" s="329"/>
      <c r="V10" s="333">
        <f t="shared" si="0"/>
        <v>96</v>
      </c>
      <c r="W10" s="333">
        <f t="shared" si="1"/>
        <v>96</v>
      </c>
    </row>
    <row r="11" spans="1:23" ht="27.6" x14ac:dyDescent="0.3">
      <c r="A11" s="435">
        <v>8</v>
      </c>
      <c r="B11" s="437" t="s">
        <v>241</v>
      </c>
      <c r="C11" s="184">
        <v>125</v>
      </c>
      <c r="D11" s="184">
        <v>125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>
        <v>7</v>
      </c>
      <c r="Q11" s="331"/>
      <c r="R11" s="219"/>
      <c r="S11" s="332"/>
      <c r="T11" s="332"/>
      <c r="U11" s="184">
        <v>8</v>
      </c>
      <c r="V11" s="333">
        <f t="shared" si="0"/>
        <v>140</v>
      </c>
      <c r="W11" s="333">
        <f t="shared" si="1"/>
        <v>133</v>
      </c>
    </row>
    <row r="12" spans="1:23" x14ac:dyDescent="0.3">
      <c r="A12" s="432">
        <v>9</v>
      </c>
      <c r="B12" s="437" t="s">
        <v>242</v>
      </c>
      <c r="C12" s="184">
        <v>139</v>
      </c>
      <c r="D12" s="184">
        <v>139</v>
      </c>
      <c r="E12" s="184">
        <v>30</v>
      </c>
      <c r="F12" s="184">
        <v>30</v>
      </c>
      <c r="G12" s="184">
        <v>30</v>
      </c>
      <c r="H12" s="184">
        <v>30</v>
      </c>
      <c r="I12" s="184"/>
      <c r="J12" s="184"/>
      <c r="K12" s="184">
        <v>40</v>
      </c>
      <c r="L12" s="184"/>
      <c r="M12" s="184"/>
      <c r="N12" s="184"/>
      <c r="O12" s="184">
        <v>35</v>
      </c>
      <c r="P12" s="184"/>
      <c r="Q12" s="331"/>
      <c r="R12" s="219"/>
      <c r="S12" s="332"/>
      <c r="T12" s="332"/>
      <c r="U12" s="184">
        <v>151</v>
      </c>
      <c r="V12" s="333">
        <f t="shared" si="0"/>
        <v>425</v>
      </c>
      <c r="W12" s="333">
        <f t="shared" si="1"/>
        <v>425</v>
      </c>
    </row>
    <row r="13" spans="1:23" ht="28.2" customHeight="1" x14ac:dyDescent="0.3">
      <c r="A13" s="432">
        <v>10</v>
      </c>
      <c r="B13" s="437" t="s">
        <v>88</v>
      </c>
      <c r="C13" s="184">
        <v>116</v>
      </c>
      <c r="D13" s="184">
        <v>116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4">
        <v>78</v>
      </c>
      <c r="O13" s="184"/>
      <c r="P13" s="184">
        <v>11</v>
      </c>
      <c r="Q13" s="331">
        <v>10</v>
      </c>
      <c r="R13" s="219"/>
      <c r="S13" s="332"/>
      <c r="T13" s="332"/>
      <c r="U13" s="184"/>
      <c r="V13" s="333">
        <f t="shared" si="0"/>
        <v>205</v>
      </c>
      <c r="W13" s="333">
        <f t="shared" si="1"/>
        <v>204</v>
      </c>
    </row>
    <row r="14" spans="1:23" ht="27.6" x14ac:dyDescent="0.3">
      <c r="A14" s="432">
        <v>11</v>
      </c>
      <c r="B14" s="437" t="s">
        <v>243</v>
      </c>
      <c r="C14" s="184">
        <v>138</v>
      </c>
      <c r="D14" s="184">
        <v>138</v>
      </c>
      <c r="E14" s="184">
        <v>285</v>
      </c>
      <c r="F14" s="184">
        <v>274</v>
      </c>
      <c r="G14" s="184"/>
      <c r="H14" s="184"/>
      <c r="I14" s="184">
        <v>93</v>
      </c>
      <c r="J14" s="184">
        <v>93</v>
      </c>
      <c r="K14" s="184">
        <v>83</v>
      </c>
      <c r="L14" s="184"/>
      <c r="M14" s="184">
        <v>102</v>
      </c>
      <c r="N14" s="184">
        <v>51</v>
      </c>
      <c r="O14" s="184">
        <v>15</v>
      </c>
      <c r="P14" s="184">
        <v>11</v>
      </c>
      <c r="Q14" s="331">
        <v>10</v>
      </c>
      <c r="R14" s="219"/>
      <c r="S14" s="332"/>
      <c r="T14" s="332"/>
      <c r="U14" s="184">
        <v>25</v>
      </c>
      <c r="V14" s="333">
        <f t="shared" si="0"/>
        <v>803</v>
      </c>
      <c r="W14" s="333">
        <f t="shared" si="1"/>
        <v>791</v>
      </c>
    </row>
    <row r="15" spans="1:23" x14ac:dyDescent="0.3">
      <c r="A15" s="435">
        <v>12</v>
      </c>
      <c r="B15" s="437" t="s">
        <v>89</v>
      </c>
      <c r="C15" s="184">
        <v>114</v>
      </c>
      <c r="D15" s="184">
        <v>114</v>
      </c>
      <c r="E15" s="184"/>
      <c r="F15" s="184"/>
      <c r="G15" s="184">
        <v>53</v>
      </c>
      <c r="H15" s="184">
        <v>53</v>
      </c>
      <c r="I15" s="184"/>
      <c r="J15" s="184"/>
      <c r="K15" s="184">
        <v>60</v>
      </c>
      <c r="L15" s="184"/>
      <c r="M15" s="184"/>
      <c r="N15" s="184"/>
      <c r="O15" s="184"/>
      <c r="P15" s="184"/>
      <c r="Q15" s="331"/>
      <c r="R15" s="219"/>
      <c r="S15" s="332"/>
      <c r="T15" s="332"/>
      <c r="U15" s="184"/>
      <c r="V15" s="333">
        <f t="shared" si="0"/>
        <v>227</v>
      </c>
      <c r="W15" s="333">
        <f t="shared" si="1"/>
        <v>227</v>
      </c>
    </row>
    <row r="16" spans="1:23" x14ac:dyDescent="0.3">
      <c r="A16" s="435">
        <v>13</v>
      </c>
      <c r="B16" s="437" t="s">
        <v>90</v>
      </c>
      <c r="C16" s="184">
        <v>156</v>
      </c>
      <c r="D16" s="184">
        <v>156</v>
      </c>
      <c r="E16" s="184"/>
      <c r="F16" s="184"/>
      <c r="G16" s="184">
        <v>31</v>
      </c>
      <c r="H16" s="184">
        <v>31</v>
      </c>
      <c r="I16" s="184"/>
      <c r="J16" s="184"/>
      <c r="K16" s="184"/>
      <c r="L16" s="184"/>
      <c r="M16" s="184"/>
      <c r="N16" s="184"/>
      <c r="O16" s="184"/>
      <c r="P16" s="184"/>
      <c r="Q16" s="329"/>
      <c r="R16" s="332"/>
      <c r="S16" s="332"/>
      <c r="T16" s="332"/>
      <c r="U16" s="184"/>
      <c r="V16" s="333">
        <f t="shared" si="0"/>
        <v>187</v>
      </c>
      <c r="W16" s="333">
        <f t="shared" si="1"/>
        <v>187</v>
      </c>
    </row>
    <row r="17" spans="1:23" x14ac:dyDescent="0.3">
      <c r="A17" s="432">
        <v>14</v>
      </c>
      <c r="B17" s="437" t="s">
        <v>244</v>
      </c>
      <c r="C17" s="184">
        <v>142</v>
      </c>
      <c r="D17" s="184">
        <v>142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329"/>
      <c r="R17" s="332"/>
      <c r="S17" s="332"/>
      <c r="T17" s="332"/>
      <c r="U17" s="184"/>
      <c r="V17" s="333">
        <f t="shared" si="0"/>
        <v>142</v>
      </c>
      <c r="W17" s="333">
        <f t="shared" si="1"/>
        <v>142</v>
      </c>
    </row>
    <row r="18" spans="1:23" ht="27.6" x14ac:dyDescent="0.3">
      <c r="A18" s="432">
        <v>15</v>
      </c>
      <c r="B18" s="437" t="s">
        <v>245</v>
      </c>
      <c r="C18" s="329">
        <v>161</v>
      </c>
      <c r="D18" s="329">
        <v>161</v>
      </c>
      <c r="E18" s="329">
        <v>171</v>
      </c>
      <c r="F18" s="329">
        <v>171</v>
      </c>
      <c r="G18" s="329">
        <v>25</v>
      </c>
      <c r="H18" s="329">
        <v>25</v>
      </c>
      <c r="I18" s="329"/>
      <c r="J18" s="329"/>
      <c r="K18" s="329"/>
      <c r="L18" s="329"/>
      <c r="M18" s="329"/>
      <c r="N18" s="329"/>
      <c r="O18" s="329"/>
      <c r="P18" s="329"/>
      <c r="Q18" s="329"/>
      <c r="R18" s="330"/>
      <c r="S18" s="330"/>
      <c r="T18" s="330"/>
      <c r="U18" s="329"/>
      <c r="V18" s="333">
        <f t="shared" si="0"/>
        <v>357</v>
      </c>
      <c r="W18" s="333">
        <f t="shared" si="1"/>
        <v>357</v>
      </c>
    </row>
    <row r="19" spans="1:23" ht="27.6" x14ac:dyDescent="0.3">
      <c r="A19" s="432">
        <v>16</v>
      </c>
      <c r="B19" s="437" t="s">
        <v>246</v>
      </c>
      <c r="C19" s="329">
        <v>264</v>
      </c>
      <c r="D19" s="329">
        <v>264</v>
      </c>
      <c r="E19" s="329">
        <v>128</v>
      </c>
      <c r="F19" s="329">
        <v>128</v>
      </c>
      <c r="G19" s="329">
        <v>4</v>
      </c>
      <c r="H19" s="329">
        <v>4</v>
      </c>
      <c r="I19" s="329"/>
      <c r="J19" s="329"/>
      <c r="K19" s="329"/>
      <c r="L19" s="329"/>
      <c r="M19" s="329"/>
      <c r="N19" s="329"/>
      <c r="O19" s="329"/>
      <c r="P19" s="329"/>
      <c r="Q19" s="329"/>
      <c r="R19" s="330"/>
      <c r="S19" s="330"/>
      <c r="T19" s="330"/>
      <c r="U19" s="329"/>
      <c r="V19" s="333">
        <f t="shared" si="0"/>
        <v>396</v>
      </c>
      <c r="W19" s="333">
        <f t="shared" si="1"/>
        <v>396</v>
      </c>
    </row>
    <row r="20" spans="1:23" ht="51.6" customHeight="1" x14ac:dyDescent="0.3">
      <c r="A20" s="435">
        <v>17</v>
      </c>
      <c r="B20" s="437" t="s">
        <v>247</v>
      </c>
      <c r="C20" s="66">
        <v>448</v>
      </c>
      <c r="D20" s="66">
        <v>448</v>
      </c>
      <c r="E20" s="184">
        <v>1292</v>
      </c>
      <c r="F20" s="184">
        <v>1283</v>
      </c>
      <c r="G20" s="184">
        <v>130</v>
      </c>
      <c r="H20" s="184">
        <v>130</v>
      </c>
      <c r="I20" s="184">
        <v>87</v>
      </c>
      <c r="J20" s="184">
        <v>87</v>
      </c>
      <c r="K20" s="184">
        <v>110</v>
      </c>
      <c r="L20" s="184"/>
      <c r="M20" s="184">
        <v>184</v>
      </c>
      <c r="N20" s="184">
        <v>171</v>
      </c>
      <c r="O20" s="184"/>
      <c r="P20" s="184"/>
      <c r="Q20" s="329"/>
      <c r="R20" s="332"/>
      <c r="S20" s="332"/>
      <c r="T20" s="332"/>
      <c r="U20" s="184">
        <v>245</v>
      </c>
      <c r="V20" s="333">
        <f t="shared" si="0"/>
        <v>2667</v>
      </c>
      <c r="W20" s="333">
        <f t="shared" si="1"/>
        <v>2658</v>
      </c>
    </row>
    <row r="21" spans="1:23" ht="41.4" x14ac:dyDescent="0.3">
      <c r="A21" s="435">
        <v>18</v>
      </c>
      <c r="B21" s="437" t="s">
        <v>248</v>
      </c>
      <c r="C21" s="184"/>
      <c r="D21" s="219"/>
      <c r="E21" s="184">
        <v>1070</v>
      </c>
      <c r="F21" s="184">
        <v>1070</v>
      </c>
      <c r="G21" s="184"/>
      <c r="H21" s="184"/>
      <c r="I21" s="184"/>
      <c r="J21" s="184"/>
      <c r="K21" s="219">
        <v>131</v>
      </c>
      <c r="L21" s="219"/>
      <c r="M21" s="184"/>
      <c r="N21" s="184"/>
      <c r="O21" s="184"/>
      <c r="P21" s="184"/>
      <c r="Q21" s="329"/>
      <c r="R21" s="332"/>
      <c r="S21" s="332"/>
      <c r="T21" s="332"/>
      <c r="U21" s="184">
        <v>204</v>
      </c>
      <c r="V21" s="333">
        <f t="shared" si="0"/>
        <v>1405</v>
      </c>
      <c r="W21" s="333">
        <f t="shared" si="1"/>
        <v>1405</v>
      </c>
    </row>
    <row r="22" spans="1:23" ht="27.6" x14ac:dyDescent="0.3">
      <c r="A22" s="432">
        <v>19</v>
      </c>
      <c r="B22" s="437" t="s">
        <v>249</v>
      </c>
      <c r="C22" s="184"/>
      <c r="D22" s="184"/>
      <c r="E22" s="184">
        <v>394</v>
      </c>
      <c r="F22" s="184">
        <v>395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329"/>
      <c r="R22" s="332"/>
      <c r="S22" s="332"/>
      <c r="T22" s="332"/>
      <c r="U22" s="329">
        <v>45</v>
      </c>
      <c r="V22" s="333">
        <f t="shared" si="0"/>
        <v>439</v>
      </c>
      <c r="W22" s="333">
        <f t="shared" si="1"/>
        <v>440</v>
      </c>
    </row>
    <row r="23" spans="1:23" x14ac:dyDescent="0.3">
      <c r="A23" s="432">
        <v>20</v>
      </c>
      <c r="B23" s="437" t="s">
        <v>91</v>
      </c>
      <c r="C23" s="184"/>
      <c r="D23" s="184"/>
      <c r="E23" s="184">
        <v>214</v>
      </c>
      <c r="F23" s="184">
        <v>214</v>
      </c>
      <c r="G23" s="184"/>
      <c r="H23" s="184"/>
      <c r="I23" s="184"/>
      <c r="J23" s="184"/>
      <c r="K23" s="184">
        <v>35</v>
      </c>
      <c r="L23" s="184"/>
      <c r="M23" s="184"/>
      <c r="N23" s="184"/>
      <c r="O23" s="184"/>
      <c r="P23" s="184"/>
      <c r="Q23" s="329"/>
      <c r="R23" s="332"/>
      <c r="S23" s="332"/>
      <c r="T23" s="332"/>
      <c r="U23" s="329">
        <v>295</v>
      </c>
      <c r="V23" s="333">
        <f t="shared" si="0"/>
        <v>544</v>
      </c>
      <c r="W23" s="333">
        <f t="shared" si="1"/>
        <v>544</v>
      </c>
    </row>
    <row r="24" spans="1:23" x14ac:dyDescent="0.3">
      <c r="A24" s="432">
        <v>21</v>
      </c>
      <c r="B24" s="437" t="s">
        <v>92</v>
      </c>
      <c r="C24" s="184"/>
      <c r="D24" s="184"/>
      <c r="E24" s="184">
        <v>876</v>
      </c>
      <c r="F24" s="184">
        <v>802</v>
      </c>
      <c r="G24" s="184"/>
      <c r="H24" s="184"/>
      <c r="I24" s="184"/>
      <c r="J24" s="184"/>
      <c r="K24" s="184">
        <v>54</v>
      </c>
      <c r="L24" s="184"/>
      <c r="M24" s="184"/>
      <c r="N24" s="184">
        <v>29</v>
      </c>
      <c r="O24" s="184"/>
      <c r="P24" s="184"/>
      <c r="Q24" s="329"/>
      <c r="R24" s="332"/>
      <c r="S24" s="332"/>
      <c r="T24" s="332"/>
      <c r="U24" s="329">
        <v>287</v>
      </c>
      <c r="V24" s="333">
        <f t="shared" si="0"/>
        <v>1246</v>
      </c>
      <c r="W24" s="333">
        <f t="shared" si="1"/>
        <v>1172</v>
      </c>
    </row>
    <row r="25" spans="1:23" ht="27.6" x14ac:dyDescent="0.3">
      <c r="A25" s="435">
        <v>22</v>
      </c>
      <c r="B25" s="437" t="s">
        <v>250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329"/>
      <c r="R25" s="332"/>
      <c r="S25" s="332"/>
      <c r="T25" s="332"/>
      <c r="U25" s="329">
        <v>411</v>
      </c>
      <c r="V25" s="333">
        <f t="shared" si="0"/>
        <v>411</v>
      </c>
      <c r="W25" s="333">
        <f t="shared" si="1"/>
        <v>411</v>
      </c>
    </row>
    <row r="26" spans="1:23" x14ac:dyDescent="0.3">
      <c r="A26" s="435">
        <v>23</v>
      </c>
      <c r="B26" s="437" t="s">
        <v>251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329"/>
      <c r="R26" s="332"/>
      <c r="S26" s="332"/>
      <c r="T26" s="332"/>
      <c r="U26" s="329">
        <v>215</v>
      </c>
      <c r="V26" s="333">
        <f t="shared" si="0"/>
        <v>215</v>
      </c>
      <c r="W26" s="333">
        <f t="shared" si="1"/>
        <v>215</v>
      </c>
    </row>
    <row r="27" spans="1:23" x14ac:dyDescent="0.3">
      <c r="A27" s="432">
        <v>24</v>
      </c>
      <c r="B27" s="437" t="s">
        <v>93</v>
      </c>
      <c r="C27" s="184">
        <v>891</v>
      </c>
      <c r="D27" s="184">
        <v>1022</v>
      </c>
      <c r="E27" s="184"/>
      <c r="F27" s="184"/>
      <c r="G27" s="184">
        <v>266</v>
      </c>
      <c r="H27" s="184">
        <v>351</v>
      </c>
      <c r="I27" s="184"/>
      <c r="J27" s="184"/>
      <c r="K27" s="184"/>
      <c r="L27" s="184"/>
      <c r="M27" s="184"/>
      <c r="N27" s="184"/>
      <c r="O27" s="184"/>
      <c r="P27" s="184">
        <v>2850</v>
      </c>
      <c r="Q27" s="329">
        <v>3055</v>
      </c>
      <c r="R27" s="332"/>
      <c r="S27" s="332"/>
      <c r="T27" s="332"/>
      <c r="U27" s="329"/>
      <c r="V27" s="333">
        <f t="shared" si="0"/>
        <v>4007</v>
      </c>
      <c r="W27" s="333">
        <f t="shared" si="1"/>
        <v>4428</v>
      </c>
    </row>
    <row r="28" spans="1:23" x14ac:dyDescent="0.3">
      <c r="A28" s="432">
        <v>25</v>
      </c>
      <c r="B28" s="437" t="s">
        <v>94</v>
      </c>
      <c r="C28" s="184">
        <v>54</v>
      </c>
      <c r="D28" s="184">
        <v>54</v>
      </c>
      <c r="E28" s="184"/>
      <c r="F28" s="184"/>
      <c r="G28" s="184"/>
      <c r="H28" s="184"/>
      <c r="I28" s="184">
        <v>43</v>
      </c>
      <c r="J28" s="184">
        <v>43</v>
      </c>
      <c r="K28" s="184">
        <v>30</v>
      </c>
      <c r="L28" s="184"/>
      <c r="M28" s="184"/>
      <c r="N28" s="184"/>
      <c r="O28" s="184"/>
      <c r="P28" s="184">
        <v>39</v>
      </c>
      <c r="Q28" s="329">
        <v>43</v>
      </c>
      <c r="R28" s="332"/>
      <c r="S28" s="332"/>
      <c r="T28" s="332"/>
      <c r="U28" s="329"/>
      <c r="V28" s="333">
        <f t="shared" si="0"/>
        <v>166</v>
      </c>
      <c r="W28" s="333">
        <f t="shared" si="1"/>
        <v>170</v>
      </c>
    </row>
    <row r="29" spans="1:23" ht="27.6" x14ac:dyDescent="0.3">
      <c r="A29" s="432">
        <v>26</v>
      </c>
      <c r="B29" s="437" t="s">
        <v>252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>
        <v>45</v>
      </c>
      <c r="O29" s="184"/>
      <c r="P29" s="184"/>
      <c r="Q29" s="329"/>
      <c r="R29" s="332"/>
      <c r="S29" s="332"/>
      <c r="T29" s="332"/>
      <c r="U29" s="329">
        <v>92</v>
      </c>
      <c r="V29" s="333">
        <f t="shared" si="0"/>
        <v>137</v>
      </c>
      <c r="W29" s="333">
        <f t="shared" si="1"/>
        <v>137</v>
      </c>
    </row>
    <row r="30" spans="1:23" x14ac:dyDescent="0.3">
      <c r="A30" s="435">
        <v>28</v>
      </c>
      <c r="B30" s="437" t="s">
        <v>96</v>
      </c>
      <c r="C30" s="184">
        <v>84</v>
      </c>
      <c r="D30" s="184">
        <v>84</v>
      </c>
      <c r="E30" s="184">
        <v>150</v>
      </c>
      <c r="F30" s="184">
        <v>65</v>
      </c>
      <c r="G30" s="184">
        <v>30</v>
      </c>
      <c r="H30" s="184">
        <v>30</v>
      </c>
      <c r="I30" s="184">
        <v>10</v>
      </c>
      <c r="J30" s="184">
        <v>10</v>
      </c>
      <c r="K30" s="184"/>
      <c r="L30" s="184"/>
      <c r="M30" s="184"/>
      <c r="N30" s="184"/>
      <c r="O30" s="184"/>
      <c r="P30" s="184"/>
      <c r="Q30" s="329"/>
      <c r="R30" s="332"/>
      <c r="S30" s="332"/>
      <c r="T30" s="332"/>
      <c r="U30" s="329">
        <v>60</v>
      </c>
      <c r="V30" s="333">
        <f t="shared" si="0"/>
        <v>334</v>
      </c>
      <c r="W30" s="333">
        <f t="shared" si="1"/>
        <v>249</v>
      </c>
    </row>
    <row r="31" spans="1:23" ht="30.6" customHeight="1" x14ac:dyDescent="0.3">
      <c r="A31" s="435">
        <v>29</v>
      </c>
      <c r="B31" s="437" t="s">
        <v>253</v>
      </c>
      <c r="C31" s="184"/>
      <c r="D31" s="184"/>
      <c r="E31" s="184">
        <v>165</v>
      </c>
      <c r="F31" s="184">
        <v>129</v>
      </c>
      <c r="G31" s="184">
        <v>50</v>
      </c>
      <c r="H31" s="184">
        <v>50</v>
      </c>
      <c r="I31" s="184"/>
      <c r="J31" s="184"/>
      <c r="K31" s="184"/>
      <c r="L31" s="184"/>
      <c r="M31" s="184"/>
      <c r="N31" s="184"/>
      <c r="O31" s="184"/>
      <c r="P31" s="184"/>
      <c r="Q31" s="329">
        <v>10</v>
      </c>
      <c r="R31" s="332"/>
      <c r="S31" s="332"/>
      <c r="T31" s="332"/>
      <c r="U31" s="329"/>
      <c r="V31" s="333">
        <f t="shared" si="0"/>
        <v>215</v>
      </c>
      <c r="W31" s="333">
        <f t="shared" si="1"/>
        <v>189</v>
      </c>
    </row>
    <row r="32" spans="1:23" x14ac:dyDescent="0.3">
      <c r="A32" s="432">
        <v>32</v>
      </c>
      <c r="B32" s="437" t="s">
        <v>254</v>
      </c>
      <c r="C32" s="184">
        <v>19</v>
      </c>
      <c r="D32" s="184">
        <v>19</v>
      </c>
      <c r="E32" s="184"/>
      <c r="F32" s="184"/>
      <c r="G32" s="184"/>
      <c r="H32" s="184"/>
      <c r="I32" s="184"/>
      <c r="J32" s="184"/>
      <c r="K32" s="184"/>
      <c r="L32" s="184">
        <v>380</v>
      </c>
      <c r="M32" s="184"/>
      <c r="N32" s="184"/>
      <c r="O32" s="184"/>
      <c r="P32" s="332"/>
      <c r="Q32" s="329"/>
      <c r="R32" s="332"/>
      <c r="S32" s="332"/>
      <c r="T32" s="332"/>
      <c r="U32" s="332"/>
      <c r="V32" s="333">
        <f t="shared" si="0"/>
        <v>399</v>
      </c>
      <c r="W32" s="333">
        <f t="shared" si="1"/>
        <v>399</v>
      </c>
    </row>
    <row r="33" spans="1:23" x14ac:dyDescent="0.3">
      <c r="A33" s="487" t="s">
        <v>61</v>
      </c>
      <c r="B33" s="487"/>
      <c r="C33" s="326">
        <f t="shared" ref="C33:W33" si="2">SUM(C4:C32)</f>
        <v>4068</v>
      </c>
      <c r="D33" s="326">
        <f t="shared" si="2"/>
        <v>4132</v>
      </c>
      <c r="E33" s="326">
        <f t="shared" si="2"/>
        <v>4789</v>
      </c>
      <c r="F33" s="326">
        <f t="shared" si="2"/>
        <v>4575</v>
      </c>
      <c r="G33" s="326">
        <f t="shared" si="2"/>
        <v>1211</v>
      </c>
      <c r="H33" s="326">
        <f t="shared" si="2"/>
        <v>1288</v>
      </c>
      <c r="I33" s="60">
        <f t="shared" si="2"/>
        <v>572</v>
      </c>
      <c r="J33" s="327">
        <f t="shared" si="2"/>
        <v>562</v>
      </c>
      <c r="K33" s="60">
        <f t="shared" si="2"/>
        <v>687</v>
      </c>
      <c r="L33" s="60">
        <f t="shared" si="2"/>
        <v>380</v>
      </c>
      <c r="M33" s="60">
        <f t="shared" si="2"/>
        <v>428</v>
      </c>
      <c r="N33" s="60">
        <f t="shared" si="2"/>
        <v>374</v>
      </c>
      <c r="O33" s="60">
        <f t="shared" si="2"/>
        <v>50</v>
      </c>
      <c r="P33" s="326">
        <f t="shared" si="2"/>
        <v>2918</v>
      </c>
      <c r="Q33" s="326">
        <f t="shared" si="2"/>
        <v>3128</v>
      </c>
      <c r="R33" s="138">
        <f t="shared" si="2"/>
        <v>431</v>
      </c>
      <c r="S33" s="60">
        <f t="shared" si="2"/>
        <v>516</v>
      </c>
      <c r="T33" s="60">
        <f t="shared" si="2"/>
        <v>255</v>
      </c>
      <c r="U33" s="326">
        <f t="shared" si="2"/>
        <v>2038</v>
      </c>
      <c r="V33" s="327">
        <f t="shared" si="2"/>
        <v>18717</v>
      </c>
      <c r="W33" s="327">
        <f t="shared" si="2"/>
        <v>18844</v>
      </c>
    </row>
    <row r="35" spans="1:23" x14ac:dyDescent="0.3">
      <c r="Q35" t="s">
        <v>112</v>
      </c>
    </row>
    <row r="36" spans="1:23" ht="15.6" x14ac:dyDescent="0.3">
      <c r="A36" s="32" t="s">
        <v>266</v>
      </c>
    </row>
    <row r="37" spans="1:23" ht="41.4" x14ac:dyDescent="0.3">
      <c r="A37" s="61" t="s">
        <v>85</v>
      </c>
      <c r="B37" s="61" t="s">
        <v>86</v>
      </c>
      <c r="C37" s="438" t="s">
        <v>232</v>
      </c>
      <c r="D37" s="438" t="s">
        <v>233</v>
      </c>
      <c r="E37" s="438" t="s">
        <v>260</v>
      </c>
      <c r="F37" s="438" t="s">
        <v>259</v>
      </c>
      <c r="G37" s="438" t="s">
        <v>262</v>
      </c>
      <c r="H37" s="438" t="s">
        <v>261</v>
      </c>
      <c r="I37" s="438" t="s">
        <v>264</v>
      </c>
      <c r="J37" s="438" t="s">
        <v>263</v>
      </c>
      <c r="K37" s="438" t="s">
        <v>20</v>
      </c>
      <c r="L37" s="61" t="s">
        <v>18</v>
      </c>
      <c r="M37" s="61" t="s">
        <v>21</v>
      </c>
      <c r="N37" s="61" t="s">
        <v>22</v>
      </c>
      <c r="O37" s="61" t="s">
        <v>23</v>
      </c>
      <c r="P37" s="335" t="s">
        <v>258</v>
      </c>
      <c r="Q37" s="335" t="s">
        <v>257</v>
      </c>
      <c r="R37" s="335" t="s">
        <v>17</v>
      </c>
      <c r="S37" s="50" t="s">
        <v>16</v>
      </c>
      <c r="T37" s="50" t="s">
        <v>265</v>
      </c>
      <c r="U37" s="61" t="s">
        <v>113</v>
      </c>
      <c r="V37" s="335" t="s">
        <v>255</v>
      </c>
      <c r="W37" s="335" t="s">
        <v>256</v>
      </c>
    </row>
    <row r="38" spans="1:23" x14ac:dyDescent="0.3">
      <c r="A38" s="432">
        <v>1</v>
      </c>
      <c r="B38" s="437" t="s">
        <v>235</v>
      </c>
      <c r="C38" s="53">
        <v>67</v>
      </c>
      <c r="D38" s="54">
        <v>148</v>
      </c>
      <c r="E38" s="54"/>
      <c r="F38" s="54"/>
      <c r="G38" s="54">
        <v>20</v>
      </c>
      <c r="H38" s="54">
        <v>29</v>
      </c>
      <c r="I38" s="54">
        <v>50</v>
      </c>
      <c r="J38" s="54">
        <v>54</v>
      </c>
      <c r="K38" s="54">
        <v>20</v>
      </c>
      <c r="L38" s="54"/>
      <c r="M38" s="56"/>
      <c r="N38" s="56"/>
      <c r="O38" s="56"/>
      <c r="P38" s="56"/>
      <c r="Q38" s="56"/>
      <c r="R38" s="56"/>
      <c r="S38" s="56"/>
      <c r="T38" s="56"/>
      <c r="U38" s="56">
        <v>30</v>
      </c>
      <c r="V38" s="334">
        <f>SUM(C38,E38,G38,I38,K38:P38,R38:U38)</f>
        <v>187</v>
      </c>
      <c r="W38" s="334">
        <f>SUM(D38,F38,H38,J38,K38:O38,Q38:U38)</f>
        <v>281</v>
      </c>
    </row>
    <row r="39" spans="1:23" x14ac:dyDescent="0.3">
      <c r="A39" s="435">
        <v>2</v>
      </c>
      <c r="B39" s="437" t="s">
        <v>87</v>
      </c>
      <c r="C39" s="55"/>
      <c r="D39" s="56"/>
      <c r="E39" s="56"/>
      <c r="F39" s="56"/>
      <c r="G39" s="56">
        <v>18</v>
      </c>
      <c r="H39" s="56">
        <v>18</v>
      </c>
      <c r="I39" s="56">
        <v>7</v>
      </c>
      <c r="J39" s="56">
        <v>7</v>
      </c>
      <c r="K39" s="56">
        <v>7</v>
      </c>
      <c r="L39" s="56"/>
      <c r="M39" s="56"/>
      <c r="N39" s="56"/>
      <c r="O39" s="56"/>
      <c r="P39" s="56"/>
      <c r="Q39" s="56"/>
      <c r="R39" s="56">
        <v>93</v>
      </c>
      <c r="S39" s="56">
        <v>192</v>
      </c>
      <c r="T39" s="56">
        <v>79</v>
      </c>
      <c r="U39" s="56"/>
      <c r="V39" s="334">
        <f t="shared" ref="V39:V65" si="3">SUM(C39,E39,G39,I39,K39:P39,R39:U39)</f>
        <v>396</v>
      </c>
      <c r="W39" s="334">
        <f t="shared" ref="W39:W65" si="4">SUM(D39,F39,H39,J39,K39:O39,Q39:U39)</f>
        <v>396</v>
      </c>
    </row>
    <row r="40" spans="1:23" x14ac:dyDescent="0.3">
      <c r="A40" s="435">
        <v>3</v>
      </c>
      <c r="B40" s="437" t="s">
        <v>236</v>
      </c>
      <c r="C40" s="55">
        <v>19</v>
      </c>
      <c r="D40" s="56">
        <v>19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334">
        <f t="shared" si="3"/>
        <v>19</v>
      </c>
      <c r="W40" s="334">
        <f t="shared" si="4"/>
        <v>19</v>
      </c>
    </row>
    <row r="41" spans="1:23" x14ac:dyDescent="0.3">
      <c r="A41" s="432">
        <v>4</v>
      </c>
      <c r="B41" s="437" t="s">
        <v>237</v>
      </c>
      <c r="C41" s="55">
        <v>75</v>
      </c>
      <c r="D41" s="56">
        <v>75</v>
      </c>
      <c r="E41" s="56"/>
      <c r="F41" s="56"/>
      <c r="G41" s="56">
        <v>10</v>
      </c>
      <c r="H41" s="56">
        <v>10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334">
        <f t="shared" si="3"/>
        <v>85</v>
      </c>
      <c r="W41" s="334">
        <f t="shared" si="4"/>
        <v>85</v>
      </c>
    </row>
    <row r="42" spans="1:23" ht="41.4" x14ac:dyDescent="0.3">
      <c r="A42" s="432">
        <v>5</v>
      </c>
      <c r="B42" s="437" t="s">
        <v>238</v>
      </c>
      <c r="C42" s="55">
        <v>182</v>
      </c>
      <c r="D42" s="56">
        <v>182</v>
      </c>
      <c r="E42" s="56"/>
      <c r="F42" s="56"/>
      <c r="G42" s="56">
        <v>34</v>
      </c>
      <c r="H42" s="56">
        <v>34</v>
      </c>
      <c r="I42" s="56">
        <v>36</v>
      </c>
      <c r="J42" s="56">
        <v>36</v>
      </c>
      <c r="K42" s="56"/>
      <c r="L42" s="56"/>
      <c r="M42" s="56">
        <v>10</v>
      </c>
      <c r="N42" s="56"/>
      <c r="O42" s="56"/>
      <c r="P42" s="56"/>
      <c r="Q42" s="56"/>
      <c r="R42" s="56"/>
      <c r="S42" s="56"/>
      <c r="T42" s="56"/>
      <c r="U42" s="56"/>
      <c r="V42" s="334">
        <f t="shared" si="3"/>
        <v>262</v>
      </c>
      <c r="W42" s="334">
        <f t="shared" si="4"/>
        <v>262</v>
      </c>
    </row>
    <row r="43" spans="1:23" x14ac:dyDescent="0.3">
      <c r="A43" s="432">
        <v>6</v>
      </c>
      <c r="B43" s="437" t="s">
        <v>239</v>
      </c>
      <c r="C43" s="55">
        <v>47</v>
      </c>
      <c r="D43" s="56">
        <v>47</v>
      </c>
      <c r="E43" s="56">
        <v>2</v>
      </c>
      <c r="F43" s="56">
        <v>2</v>
      </c>
      <c r="G43" s="56"/>
      <c r="H43" s="56"/>
      <c r="I43" s="56"/>
      <c r="J43" s="56"/>
      <c r="K43" s="56"/>
      <c r="L43" s="56"/>
      <c r="M43" s="56">
        <v>20</v>
      </c>
      <c r="N43" s="56"/>
      <c r="O43" s="56"/>
      <c r="P43" s="56"/>
      <c r="Q43" s="56"/>
      <c r="R43" s="56"/>
      <c r="S43" s="56"/>
      <c r="T43" s="56"/>
      <c r="U43" s="56"/>
      <c r="V43" s="334">
        <f t="shared" si="3"/>
        <v>69</v>
      </c>
      <c r="W43" s="334">
        <f t="shared" si="4"/>
        <v>69</v>
      </c>
    </row>
    <row r="44" spans="1:23" x14ac:dyDescent="0.3">
      <c r="A44" s="435">
        <v>7</v>
      </c>
      <c r="B44" s="437" t="s">
        <v>240</v>
      </c>
      <c r="C44" s="55">
        <v>30</v>
      </c>
      <c r="D44" s="56">
        <v>30</v>
      </c>
      <c r="E44" s="56"/>
      <c r="F44" s="56"/>
      <c r="G44" s="56">
        <v>15</v>
      </c>
      <c r="H44" s="56">
        <v>15</v>
      </c>
      <c r="I44" s="56"/>
      <c r="J44" s="56"/>
      <c r="K44" s="56"/>
      <c r="L44" s="56"/>
      <c r="M44" s="56"/>
      <c r="N44" s="56"/>
      <c r="O44" s="56"/>
      <c r="P44" s="56">
        <v>3</v>
      </c>
      <c r="Q44" s="56">
        <v>4</v>
      </c>
      <c r="R44" s="56"/>
      <c r="S44" s="56"/>
      <c r="T44" s="56"/>
      <c r="U44" s="56"/>
      <c r="V44" s="334">
        <f t="shared" si="3"/>
        <v>48</v>
      </c>
      <c r="W44" s="334">
        <f t="shared" si="4"/>
        <v>49</v>
      </c>
    </row>
    <row r="45" spans="1:23" ht="27.6" x14ac:dyDescent="0.3">
      <c r="A45" s="435">
        <v>8</v>
      </c>
      <c r="B45" s="437" t="s">
        <v>241</v>
      </c>
      <c r="C45" s="55">
        <v>46</v>
      </c>
      <c r="D45" s="56">
        <v>46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>
        <v>10</v>
      </c>
      <c r="Q45" s="56">
        <v>10</v>
      </c>
      <c r="R45" s="56"/>
      <c r="S45" s="56"/>
      <c r="T45" s="56"/>
      <c r="U45" s="56">
        <v>13</v>
      </c>
      <c r="V45" s="334">
        <f t="shared" si="3"/>
        <v>69</v>
      </c>
      <c r="W45" s="334">
        <f t="shared" si="4"/>
        <v>69</v>
      </c>
    </row>
    <row r="46" spans="1:23" x14ac:dyDescent="0.3">
      <c r="A46" s="432">
        <v>9</v>
      </c>
      <c r="B46" s="437" t="s">
        <v>242</v>
      </c>
      <c r="C46" s="55">
        <v>44</v>
      </c>
      <c r="D46" s="56">
        <v>44</v>
      </c>
      <c r="E46" s="56">
        <v>50</v>
      </c>
      <c r="F46" s="56">
        <v>50</v>
      </c>
      <c r="G46" s="56">
        <v>28</v>
      </c>
      <c r="H46" s="56">
        <v>23</v>
      </c>
      <c r="I46" s="56"/>
      <c r="J46" s="56"/>
      <c r="K46" s="56">
        <v>6</v>
      </c>
      <c r="L46" s="56"/>
      <c r="M46" s="56"/>
      <c r="N46" s="56"/>
      <c r="O46" s="56"/>
      <c r="P46" s="56"/>
      <c r="Q46" s="56"/>
      <c r="R46" s="56"/>
      <c r="S46" s="56"/>
      <c r="T46" s="56"/>
      <c r="U46" s="56">
        <v>72</v>
      </c>
      <c r="V46" s="334">
        <f t="shared" si="3"/>
        <v>200</v>
      </c>
      <c r="W46" s="334">
        <f t="shared" si="4"/>
        <v>195</v>
      </c>
    </row>
    <row r="47" spans="1:23" ht="27.6" x14ac:dyDescent="0.3">
      <c r="A47" s="432">
        <v>10</v>
      </c>
      <c r="B47" s="437" t="s">
        <v>88</v>
      </c>
      <c r="C47" s="55">
        <v>44</v>
      </c>
      <c r="D47" s="56">
        <v>44</v>
      </c>
      <c r="E47" s="56"/>
      <c r="F47" s="56"/>
      <c r="G47" s="56"/>
      <c r="H47" s="56"/>
      <c r="I47" s="56"/>
      <c r="J47" s="56"/>
      <c r="K47" s="56"/>
      <c r="L47" s="56"/>
      <c r="M47" s="56"/>
      <c r="N47" s="56">
        <v>23</v>
      </c>
      <c r="O47" s="56"/>
      <c r="P47" s="56">
        <v>1</v>
      </c>
      <c r="Q47" s="56"/>
      <c r="R47" s="56"/>
      <c r="S47" s="56"/>
      <c r="T47" s="56"/>
      <c r="U47" s="56"/>
      <c r="V47" s="334">
        <f t="shared" si="3"/>
        <v>68</v>
      </c>
      <c r="W47" s="334">
        <f t="shared" si="4"/>
        <v>67</v>
      </c>
    </row>
    <row r="48" spans="1:23" ht="27.6" x14ac:dyDescent="0.3">
      <c r="A48" s="432">
        <v>11</v>
      </c>
      <c r="B48" s="437" t="s">
        <v>243</v>
      </c>
      <c r="C48" s="55">
        <v>59</v>
      </c>
      <c r="D48" s="56">
        <v>59</v>
      </c>
      <c r="E48" s="56">
        <v>135</v>
      </c>
      <c r="F48" s="56">
        <v>134</v>
      </c>
      <c r="G48" s="56">
        <v>33</v>
      </c>
      <c r="H48" s="56">
        <v>33</v>
      </c>
      <c r="I48" s="56">
        <v>11</v>
      </c>
      <c r="J48" s="56">
        <v>11</v>
      </c>
      <c r="K48" s="56">
        <v>15</v>
      </c>
      <c r="L48" s="56"/>
      <c r="M48" s="56">
        <v>42</v>
      </c>
      <c r="N48" s="56">
        <v>22</v>
      </c>
      <c r="O48" s="56">
        <v>19</v>
      </c>
      <c r="P48" s="56">
        <v>1</v>
      </c>
      <c r="Q48" s="56">
        <v>16</v>
      </c>
      <c r="R48" s="56"/>
      <c r="S48" s="56"/>
      <c r="T48" s="56"/>
      <c r="U48" s="56">
        <v>53</v>
      </c>
      <c r="V48" s="334">
        <f t="shared" si="3"/>
        <v>390</v>
      </c>
      <c r="W48" s="334">
        <f t="shared" si="4"/>
        <v>404</v>
      </c>
    </row>
    <row r="49" spans="1:23" x14ac:dyDescent="0.3">
      <c r="A49" s="435">
        <v>12</v>
      </c>
      <c r="B49" s="437" t="s">
        <v>89</v>
      </c>
      <c r="C49" s="55">
        <v>74</v>
      </c>
      <c r="D49" s="56">
        <v>74</v>
      </c>
      <c r="E49" s="56"/>
      <c r="F49" s="56"/>
      <c r="G49" s="56">
        <v>6</v>
      </c>
      <c r="H49" s="56">
        <v>6</v>
      </c>
      <c r="I49" s="56"/>
      <c r="J49" s="56"/>
      <c r="K49" s="56">
        <v>16</v>
      </c>
      <c r="L49" s="56"/>
      <c r="M49" s="56"/>
      <c r="N49" s="56"/>
      <c r="O49" s="56"/>
      <c r="P49" s="56">
        <v>1</v>
      </c>
      <c r="Q49" s="56"/>
      <c r="R49" s="56"/>
      <c r="S49" s="56"/>
      <c r="T49" s="56"/>
      <c r="U49" s="56"/>
      <c r="V49" s="334">
        <f t="shared" si="3"/>
        <v>97</v>
      </c>
      <c r="W49" s="334">
        <f t="shared" si="4"/>
        <v>96</v>
      </c>
    </row>
    <row r="50" spans="1:23" x14ac:dyDescent="0.3">
      <c r="A50" s="435">
        <v>13</v>
      </c>
      <c r="B50" s="437" t="s">
        <v>90</v>
      </c>
      <c r="C50" s="55">
        <v>73</v>
      </c>
      <c r="D50" s="56">
        <v>73</v>
      </c>
      <c r="E50" s="56"/>
      <c r="F50" s="56"/>
      <c r="G50" s="56">
        <v>25</v>
      </c>
      <c r="H50" s="56">
        <v>25</v>
      </c>
      <c r="I50" s="56"/>
      <c r="J50" s="56"/>
      <c r="K50" s="56"/>
      <c r="L50" s="56"/>
      <c r="M50" s="56"/>
      <c r="N50" s="56"/>
      <c r="O50" s="56"/>
      <c r="P50" s="56">
        <v>7</v>
      </c>
      <c r="Q50" s="56">
        <v>19</v>
      </c>
      <c r="R50" s="56"/>
      <c r="S50" s="56"/>
      <c r="T50" s="56"/>
      <c r="U50" s="56"/>
      <c r="V50" s="334">
        <f t="shared" si="3"/>
        <v>105</v>
      </c>
      <c r="W50" s="334">
        <f t="shared" si="4"/>
        <v>117</v>
      </c>
    </row>
    <row r="51" spans="1:23" x14ac:dyDescent="0.3">
      <c r="A51" s="432">
        <v>14</v>
      </c>
      <c r="B51" s="437" t="s">
        <v>244</v>
      </c>
      <c r="C51" s="55">
        <v>47</v>
      </c>
      <c r="D51" s="56">
        <v>47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334">
        <f t="shared" si="3"/>
        <v>47</v>
      </c>
      <c r="W51" s="334">
        <f t="shared" si="4"/>
        <v>47</v>
      </c>
    </row>
    <row r="52" spans="1:23" ht="27.6" x14ac:dyDescent="0.3">
      <c r="A52" s="432">
        <v>15</v>
      </c>
      <c r="B52" s="437" t="s">
        <v>245</v>
      </c>
      <c r="C52" s="55">
        <v>65</v>
      </c>
      <c r="D52" s="56">
        <v>65</v>
      </c>
      <c r="E52" s="56">
        <v>22</v>
      </c>
      <c r="F52" s="56">
        <v>22</v>
      </c>
      <c r="G52" s="56">
        <v>13</v>
      </c>
      <c r="H52" s="56">
        <v>13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334">
        <f t="shared" si="3"/>
        <v>100</v>
      </c>
      <c r="W52" s="334">
        <f t="shared" si="4"/>
        <v>100</v>
      </c>
    </row>
    <row r="53" spans="1:23" ht="27.6" x14ac:dyDescent="0.3">
      <c r="A53" s="432">
        <v>16</v>
      </c>
      <c r="B53" s="437" t="s">
        <v>246</v>
      </c>
      <c r="C53" s="55">
        <v>66</v>
      </c>
      <c r="D53" s="56">
        <v>66</v>
      </c>
      <c r="E53" s="56">
        <v>35</v>
      </c>
      <c r="F53" s="56">
        <v>35</v>
      </c>
      <c r="G53" s="56">
        <v>8</v>
      </c>
      <c r="H53" s="56">
        <v>8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34">
        <f t="shared" si="3"/>
        <v>109</v>
      </c>
      <c r="W53" s="334">
        <f t="shared" si="4"/>
        <v>109</v>
      </c>
    </row>
    <row r="54" spans="1:23" ht="41.4" x14ac:dyDescent="0.3">
      <c r="A54" s="435">
        <v>17</v>
      </c>
      <c r="B54" s="437" t="s">
        <v>247</v>
      </c>
      <c r="C54" s="55">
        <v>121</v>
      </c>
      <c r="D54" s="56">
        <v>121</v>
      </c>
      <c r="E54" s="56">
        <v>417</v>
      </c>
      <c r="F54" s="56">
        <v>390</v>
      </c>
      <c r="G54" s="56">
        <v>7</v>
      </c>
      <c r="H54" s="56">
        <v>7</v>
      </c>
      <c r="I54" s="56">
        <v>11</v>
      </c>
      <c r="J54" s="56">
        <v>11</v>
      </c>
      <c r="K54" s="56">
        <v>23</v>
      </c>
      <c r="L54" s="56"/>
      <c r="M54" s="56">
        <v>21</v>
      </c>
      <c r="N54" s="56">
        <v>17</v>
      </c>
      <c r="O54" s="56"/>
      <c r="P54" s="56"/>
      <c r="Q54" s="56"/>
      <c r="R54" s="56"/>
      <c r="S54" s="56"/>
      <c r="T54" s="56"/>
      <c r="U54" s="56">
        <v>31</v>
      </c>
      <c r="V54" s="334">
        <f t="shared" si="3"/>
        <v>648</v>
      </c>
      <c r="W54" s="334">
        <f t="shared" si="4"/>
        <v>621</v>
      </c>
    </row>
    <row r="55" spans="1:23" ht="41.4" x14ac:dyDescent="0.3">
      <c r="A55" s="435">
        <v>18</v>
      </c>
      <c r="B55" s="437" t="s">
        <v>248</v>
      </c>
      <c r="C55" s="55"/>
      <c r="D55" s="56"/>
      <c r="E55" s="56">
        <v>126</v>
      </c>
      <c r="F55" s="56">
        <v>126</v>
      </c>
      <c r="G55" s="56"/>
      <c r="H55" s="56"/>
      <c r="I55" s="56"/>
      <c r="J55" s="56"/>
      <c r="K55" s="56">
        <v>25</v>
      </c>
      <c r="L55" s="56"/>
      <c r="M55" s="56"/>
      <c r="N55" s="56"/>
      <c r="O55" s="56"/>
      <c r="P55" s="56"/>
      <c r="Q55" s="56"/>
      <c r="R55" s="56"/>
      <c r="S55" s="56"/>
      <c r="T55" s="56"/>
      <c r="U55" s="56">
        <v>37</v>
      </c>
      <c r="V55" s="334">
        <f t="shared" si="3"/>
        <v>188</v>
      </c>
      <c r="W55" s="334">
        <f t="shared" si="4"/>
        <v>188</v>
      </c>
    </row>
    <row r="56" spans="1:23" ht="27.6" x14ac:dyDescent="0.3">
      <c r="A56" s="432">
        <v>19</v>
      </c>
      <c r="B56" s="437" t="s">
        <v>249</v>
      </c>
      <c r="C56" s="55"/>
      <c r="D56" s="56"/>
      <c r="E56" s="56">
        <v>104</v>
      </c>
      <c r="F56" s="56">
        <v>104</v>
      </c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334">
        <f t="shared" si="3"/>
        <v>104</v>
      </c>
      <c r="W56" s="334">
        <f t="shared" si="4"/>
        <v>104</v>
      </c>
    </row>
    <row r="57" spans="1:23" x14ac:dyDescent="0.3">
      <c r="A57" s="432">
        <v>20</v>
      </c>
      <c r="B57" s="437" t="s">
        <v>91</v>
      </c>
      <c r="C57" s="55"/>
      <c r="D57" s="56"/>
      <c r="E57" s="56">
        <v>26</v>
      </c>
      <c r="F57" s="56">
        <v>26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>
        <v>40</v>
      </c>
      <c r="V57" s="334">
        <f t="shared" si="3"/>
        <v>66</v>
      </c>
      <c r="W57" s="334">
        <f t="shared" si="4"/>
        <v>66</v>
      </c>
    </row>
    <row r="58" spans="1:23" x14ac:dyDescent="0.3">
      <c r="A58" s="432">
        <v>21</v>
      </c>
      <c r="B58" s="437" t="s">
        <v>92</v>
      </c>
      <c r="C58" s="55">
        <v>18</v>
      </c>
      <c r="D58" s="56">
        <v>18</v>
      </c>
      <c r="E58" s="56">
        <v>224</v>
      </c>
      <c r="F58" s="56">
        <v>207</v>
      </c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>
        <v>55</v>
      </c>
      <c r="V58" s="334">
        <f t="shared" si="3"/>
        <v>297</v>
      </c>
      <c r="W58" s="334">
        <f t="shared" si="4"/>
        <v>280</v>
      </c>
    </row>
    <row r="59" spans="1:23" ht="30" customHeight="1" x14ac:dyDescent="0.3">
      <c r="A59" s="435">
        <v>22</v>
      </c>
      <c r="B59" s="437" t="s">
        <v>250</v>
      </c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>
        <v>80</v>
      </c>
      <c r="V59" s="334">
        <f t="shared" si="3"/>
        <v>80</v>
      </c>
      <c r="W59" s="334">
        <f t="shared" si="4"/>
        <v>80</v>
      </c>
    </row>
    <row r="60" spans="1:23" x14ac:dyDescent="0.3">
      <c r="A60" s="432">
        <v>24</v>
      </c>
      <c r="B60" s="437" t="s">
        <v>93</v>
      </c>
      <c r="C60" s="55">
        <v>48</v>
      </c>
      <c r="D60" s="56">
        <v>48</v>
      </c>
      <c r="E60" s="56"/>
      <c r="F60" s="56"/>
      <c r="G60" s="56"/>
      <c r="H60" s="56"/>
      <c r="I60" s="56"/>
      <c r="J60" s="56"/>
      <c r="K60" s="56"/>
      <c r="L60" s="56">
        <v>10</v>
      </c>
      <c r="M60" s="56"/>
      <c r="N60" s="56"/>
      <c r="O60" s="56"/>
      <c r="P60" s="56">
        <v>171</v>
      </c>
      <c r="Q60" s="56">
        <v>155</v>
      </c>
      <c r="R60" s="56"/>
      <c r="S60" s="56"/>
      <c r="T60" s="56"/>
      <c r="U60" s="56">
        <v>19</v>
      </c>
      <c r="V60" s="334">
        <f t="shared" si="3"/>
        <v>248</v>
      </c>
      <c r="W60" s="334">
        <f t="shared" si="4"/>
        <v>232</v>
      </c>
    </row>
    <row r="61" spans="1:23" x14ac:dyDescent="0.3">
      <c r="A61" s="432">
        <v>25</v>
      </c>
      <c r="B61" s="437" t="s">
        <v>94</v>
      </c>
      <c r="C61" s="55">
        <v>12</v>
      </c>
      <c r="D61" s="56">
        <v>12</v>
      </c>
      <c r="E61" s="56"/>
      <c r="F61" s="56"/>
      <c r="G61" s="56"/>
      <c r="H61" s="56"/>
      <c r="I61" s="56">
        <v>11</v>
      </c>
      <c r="J61" s="56">
        <v>11</v>
      </c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334">
        <f t="shared" si="3"/>
        <v>23</v>
      </c>
      <c r="W61" s="334">
        <f t="shared" si="4"/>
        <v>23</v>
      </c>
    </row>
    <row r="62" spans="1:23" ht="27.6" x14ac:dyDescent="0.3">
      <c r="A62" s="432">
        <v>26</v>
      </c>
      <c r="B62" s="437" t="s">
        <v>252</v>
      </c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>
        <v>21</v>
      </c>
      <c r="O62" s="56"/>
      <c r="P62" s="56"/>
      <c r="Q62" s="56"/>
      <c r="R62" s="56"/>
      <c r="S62" s="56"/>
      <c r="T62" s="56"/>
      <c r="U62" s="56"/>
      <c r="V62" s="334">
        <f t="shared" si="3"/>
        <v>21</v>
      </c>
      <c r="W62" s="334">
        <f t="shared" si="4"/>
        <v>21</v>
      </c>
    </row>
    <row r="63" spans="1:23" x14ac:dyDescent="0.3">
      <c r="A63" s="435">
        <v>28</v>
      </c>
      <c r="B63" s="437" t="s">
        <v>96</v>
      </c>
      <c r="C63" s="55">
        <v>49</v>
      </c>
      <c r="D63" s="56">
        <v>49</v>
      </c>
      <c r="E63" s="56">
        <v>60</v>
      </c>
      <c r="F63" s="56">
        <v>60</v>
      </c>
      <c r="G63" s="56">
        <v>20</v>
      </c>
      <c r="H63" s="56">
        <v>20</v>
      </c>
      <c r="I63" s="56">
        <v>15</v>
      </c>
      <c r="J63" s="56">
        <v>15</v>
      </c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>
        <v>37</v>
      </c>
      <c r="V63" s="334">
        <f t="shared" si="3"/>
        <v>181</v>
      </c>
      <c r="W63" s="334">
        <f t="shared" si="4"/>
        <v>181</v>
      </c>
    </row>
    <row r="64" spans="1:23" ht="24" customHeight="1" x14ac:dyDescent="0.3">
      <c r="A64" s="435">
        <v>29</v>
      </c>
      <c r="B64" s="437" t="s">
        <v>253</v>
      </c>
      <c r="C64" s="55">
        <v>27</v>
      </c>
      <c r="D64" s="56">
        <v>27</v>
      </c>
      <c r="E64" s="56">
        <v>46</v>
      </c>
      <c r="F64" s="56">
        <v>73</v>
      </c>
      <c r="G64" s="56">
        <v>17</v>
      </c>
      <c r="H64" s="56">
        <v>22</v>
      </c>
      <c r="I64" s="56"/>
      <c r="J64" s="56"/>
      <c r="K64" s="56"/>
      <c r="L64" s="56"/>
      <c r="M64" s="56"/>
      <c r="N64" s="56"/>
      <c r="O64" s="56"/>
      <c r="P64" s="56">
        <v>10</v>
      </c>
      <c r="Q64" s="56"/>
      <c r="R64" s="56"/>
      <c r="S64" s="56"/>
      <c r="T64" s="56"/>
      <c r="U64" s="56"/>
      <c r="V64" s="334">
        <f t="shared" si="3"/>
        <v>100</v>
      </c>
      <c r="W64" s="334">
        <f t="shared" si="4"/>
        <v>122</v>
      </c>
    </row>
    <row r="65" spans="1:23" x14ac:dyDescent="0.3">
      <c r="A65" s="432">
        <v>32</v>
      </c>
      <c r="B65" s="437" t="s">
        <v>254</v>
      </c>
      <c r="C65" s="55">
        <v>2</v>
      </c>
      <c r="D65" s="56">
        <v>2</v>
      </c>
      <c r="E65" s="56"/>
      <c r="F65" s="56"/>
      <c r="G65" s="56"/>
      <c r="H65" s="56"/>
      <c r="I65" s="56"/>
      <c r="J65" s="56"/>
      <c r="K65" s="56"/>
      <c r="L65" s="56">
        <v>51</v>
      </c>
      <c r="M65" s="56"/>
      <c r="N65" s="56"/>
      <c r="O65" s="56"/>
      <c r="P65" s="56"/>
      <c r="Q65" s="56"/>
      <c r="R65" s="56"/>
      <c r="S65" s="56"/>
      <c r="T65" s="56"/>
      <c r="U65" s="56"/>
      <c r="V65" s="334">
        <f t="shared" si="3"/>
        <v>53</v>
      </c>
      <c r="W65" s="334">
        <f t="shared" si="4"/>
        <v>53</v>
      </c>
    </row>
    <row r="66" spans="1:23" x14ac:dyDescent="0.3">
      <c r="A66" s="488" t="s">
        <v>61</v>
      </c>
      <c r="B66" s="488"/>
      <c r="C66" s="326">
        <f t="shared" ref="C66:W66" si="5">SUM(C38:C65)</f>
        <v>1215</v>
      </c>
      <c r="D66" s="326">
        <f t="shared" si="5"/>
        <v>1296</v>
      </c>
      <c r="E66" s="326">
        <f t="shared" si="5"/>
        <v>1247</v>
      </c>
      <c r="F66" s="326">
        <f t="shared" si="5"/>
        <v>1229</v>
      </c>
      <c r="G66" s="326">
        <f t="shared" si="5"/>
        <v>254</v>
      </c>
      <c r="H66" s="326">
        <f t="shared" si="5"/>
        <v>263</v>
      </c>
      <c r="I66" s="326">
        <f t="shared" si="5"/>
        <v>141</v>
      </c>
      <c r="J66" s="326">
        <f t="shared" si="5"/>
        <v>145</v>
      </c>
      <c r="K66" s="326">
        <f t="shared" si="5"/>
        <v>112</v>
      </c>
      <c r="L66" s="326">
        <f t="shared" si="5"/>
        <v>61</v>
      </c>
      <c r="M66" s="326">
        <f t="shared" si="5"/>
        <v>93</v>
      </c>
      <c r="N66" s="326">
        <f t="shared" si="5"/>
        <v>83</v>
      </c>
      <c r="O66" s="326">
        <f t="shared" si="5"/>
        <v>19</v>
      </c>
      <c r="P66" s="326">
        <f t="shared" si="5"/>
        <v>204</v>
      </c>
      <c r="Q66" s="326">
        <f t="shared" si="5"/>
        <v>204</v>
      </c>
      <c r="R66" s="326">
        <f t="shared" si="5"/>
        <v>93</v>
      </c>
      <c r="S66" s="326">
        <f t="shared" si="5"/>
        <v>192</v>
      </c>
      <c r="T66" s="326">
        <f t="shared" si="5"/>
        <v>79</v>
      </c>
      <c r="U66" s="326">
        <f t="shared" si="5"/>
        <v>467</v>
      </c>
      <c r="V66" s="326">
        <f t="shared" si="5"/>
        <v>4260</v>
      </c>
      <c r="W66" s="326">
        <f t="shared" si="5"/>
        <v>4336</v>
      </c>
    </row>
    <row r="69" spans="1:23" ht="15.6" x14ac:dyDescent="0.3">
      <c r="A69" s="32" t="s">
        <v>267</v>
      </c>
    </row>
    <row r="70" spans="1:23" s="232" customFormat="1" ht="41.4" x14ac:dyDescent="0.3">
      <c r="A70" s="50" t="s">
        <v>85</v>
      </c>
      <c r="B70" s="50" t="s">
        <v>86</v>
      </c>
      <c r="C70" s="50" t="s">
        <v>10</v>
      </c>
      <c r="D70" s="438" t="s">
        <v>260</v>
      </c>
      <c r="E70" s="438" t="s">
        <v>259</v>
      </c>
      <c r="F70" s="50" t="s">
        <v>12</v>
      </c>
      <c r="G70" s="50" t="s">
        <v>14</v>
      </c>
      <c r="H70" s="50" t="s">
        <v>20</v>
      </c>
      <c r="I70" s="50" t="s">
        <v>18</v>
      </c>
      <c r="J70" s="50" t="s">
        <v>21</v>
      </c>
      <c r="K70" s="50" t="s">
        <v>22</v>
      </c>
      <c r="L70" s="335" t="s">
        <v>258</v>
      </c>
      <c r="M70" s="335" t="s">
        <v>257</v>
      </c>
      <c r="N70" s="335" t="s">
        <v>17</v>
      </c>
      <c r="O70" s="50" t="s">
        <v>16</v>
      </c>
      <c r="P70" s="50" t="s">
        <v>265</v>
      </c>
      <c r="Q70" s="50" t="s">
        <v>113</v>
      </c>
      <c r="R70" s="335" t="s">
        <v>255</v>
      </c>
      <c r="S70" s="335" t="s">
        <v>256</v>
      </c>
    </row>
    <row r="71" spans="1:23" s="232" customFormat="1" x14ac:dyDescent="0.3">
      <c r="A71" s="432">
        <v>1</v>
      </c>
      <c r="B71" s="437" t="s">
        <v>235</v>
      </c>
      <c r="C71" s="57">
        <v>34</v>
      </c>
      <c r="D71" s="57"/>
      <c r="E71" s="57"/>
      <c r="F71" s="57">
        <v>5</v>
      </c>
      <c r="G71" s="57">
        <v>10</v>
      </c>
      <c r="H71" s="57">
        <v>5</v>
      </c>
      <c r="I71" s="57"/>
      <c r="J71" s="57"/>
      <c r="K71" s="57"/>
      <c r="L71" s="433"/>
      <c r="M71" s="57"/>
      <c r="N71" s="57"/>
      <c r="O71" s="57"/>
      <c r="P71" s="57"/>
      <c r="Q71" s="57"/>
      <c r="R71" s="93">
        <f>SUM(C71,D71,F71:L71,N71:Q71)</f>
        <v>54</v>
      </c>
      <c r="S71" s="93">
        <f>SUM(C71,E71:K71,M71:Q71)</f>
        <v>54</v>
      </c>
    </row>
    <row r="72" spans="1:23" s="232" customFormat="1" x14ac:dyDescent="0.3">
      <c r="A72" s="435">
        <v>2</v>
      </c>
      <c r="B72" s="437" t="s">
        <v>87</v>
      </c>
      <c r="C72" s="57"/>
      <c r="D72" s="57"/>
      <c r="E72" s="57"/>
      <c r="F72" s="57"/>
      <c r="G72" s="57">
        <v>3</v>
      </c>
      <c r="H72" s="57"/>
      <c r="I72" s="57"/>
      <c r="J72" s="57"/>
      <c r="K72" s="57"/>
      <c r="L72" s="433"/>
      <c r="M72" s="57"/>
      <c r="N72" s="57">
        <v>25</v>
      </c>
      <c r="O72" s="57">
        <v>42</v>
      </c>
      <c r="P72" s="57">
        <v>24</v>
      </c>
      <c r="Q72" s="57"/>
      <c r="R72" s="93">
        <f t="shared" ref="R72:R95" si="6">SUM(C72,D72,F72:L72,N72:Q72)</f>
        <v>94</v>
      </c>
      <c r="S72" s="93">
        <f t="shared" ref="S72:S95" si="7">SUM(C72,E72:K72,M72:Q72)</f>
        <v>94</v>
      </c>
    </row>
    <row r="73" spans="1:23" s="232" customFormat="1" x14ac:dyDescent="0.3">
      <c r="A73" s="435">
        <v>3</v>
      </c>
      <c r="B73" s="437" t="s">
        <v>236</v>
      </c>
      <c r="C73" s="57">
        <v>8</v>
      </c>
      <c r="D73" s="57"/>
      <c r="E73" s="57"/>
      <c r="F73" s="57"/>
      <c r="G73" s="57"/>
      <c r="H73" s="57"/>
      <c r="I73" s="57"/>
      <c r="J73" s="57"/>
      <c r="K73" s="57"/>
      <c r="L73" s="433"/>
      <c r="M73" s="57"/>
      <c r="N73" s="57"/>
      <c r="O73" s="433"/>
      <c r="P73" s="57"/>
      <c r="Q73" s="57"/>
      <c r="R73" s="93">
        <f t="shared" si="6"/>
        <v>8</v>
      </c>
      <c r="S73" s="93">
        <f t="shared" si="7"/>
        <v>8</v>
      </c>
    </row>
    <row r="74" spans="1:23" s="232" customFormat="1" x14ac:dyDescent="0.3">
      <c r="A74" s="432">
        <v>4</v>
      </c>
      <c r="B74" s="437" t="s">
        <v>237</v>
      </c>
      <c r="C74" s="57">
        <v>21</v>
      </c>
      <c r="D74" s="57"/>
      <c r="E74" s="57"/>
      <c r="F74" s="57">
        <v>7</v>
      </c>
      <c r="G74" s="57"/>
      <c r="H74" s="57"/>
      <c r="I74" s="57"/>
      <c r="J74" s="57"/>
      <c r="K74" s="57"/>
      <c r="L74" s="433"/>
      <c r="M74" s="57"/>
      <c r="N74" s="57"/>
      <c r="O74" s="433"/>
      <c r="P74" s="57"/>
      <c r="Q74" s="57"/>
      <c r="R74" s="93">
        <f t="shared" si="6"/>
        <v>28</v>
      </c>
      <c r="S74" s="93">
        <f t="shared" si="7"/>
        <v>28</v>
      </c>
    </row>
    <row r="75" spans="1:23" s="232" customFormat="1" ht="41.4" x14ac:dyDescent="0.3">
      <c r="A75" s="432">
        <v>5</v>
      </c>
      <c r="B75" s="437" t="s">
        <v>238</v>
      </c>
      <c r="C75" s="57">
        <v>34</v>
      </c>
      <c r="D75" s="57"/>
      <c r="E75" s="57"/>
      <c r="F75" s="57">
        <v>10</v>
      </c>
      <c r="G75" s="57">
        <v>7</v>
      </c>
      <c r="H75" s="57"/>
      <c r="I75" s="57"/>
      <c r="J75" s="57">
        <v>8</v>
      </c>
      <c r="K75" s="57"/>
      <c r="L75" s="433"/>
      <c r="M75" s="57"/>
      <c r="N75" s="57"/>
      <c r="O75" s="433"/>
      <c r="P75" s="57"/>
      <c r="Q75" s="57"/>
      <c r="R75" s="93">
        <f t="shared" si="6"/>
        <v>59</v>
      </c>
      <c r="S75" s="93">
        <f t="shared" si="7"/>
        <v>59</v>
      </c>
    </row>
    <row r="76" spans="1:23" s="232" customFormat="1" x14ac:dyDescent="0.3">
      <c r="A76" s="432">
        <v>7</v>
      </c>
      <c r="B76" s="437" t="s">
        <v>240</v>
      </c>
      <c r="C76" s="57">
        <v>11</v>
      </c>
      <c r="D76" s="57"/>
      <c r="E76" s="57"/>
      <c r="F76" s="57">
        <v>4</v>
      </c>
      <c r="G76" s="57"/>
      <c r="H76" s="57"/>
      <c r="I76" s="57"/>
      <c r="J76" s="57"/>
      <c r="K76" s="57"/>
      <c r="L76" s="433"/>
      <c r="M76" s="57"/>
      <c r="N76" s="57"/>
      <c r="O76" s="433"/>
      <c r="P76" s="57"/>
      <c r="Q76" s="57"/>
      <c r="R76" s="93">
        <f t="shared" si="6"/>
        <v>15</v>
      </c>
      <c r="S76" s="93">
        <f t="shared" si="7"/>
        <v>15</v>
      </c>
    </row>
    <row r="77" spans="1:23" s="232" customFormat="1" ht="27.6" x14ac:dyDescent="0.3">
      <c r="A77" s="439">
        <v>8</v>
      </c>
      <c r="B77" s="437" t="s">
        <v>241</v>
      </c>
      <c r="C77" s="57">
        <v>13</v>
      </c>
      <c r="D77" s="57"/>
      <c r="E77" s="57"/>
      <c r="F77" s="57"/>
      <c r="G77" s="57"/>
      <c r="H77" s="57"/>
      <c r="I77" s="57"/>
      <c r="J77" s="57"/>
      <c r="K77" s="57"/>
      <c r="L77" s="433">
        <v>27</v>
      </c>
      <c r="M77" s="57">
        <v>22</v>
      </c>
      <c r="N77" s="433"/>
      <c r="O77" s="433"/>
      <c r="P77" s="57"/>
      <c r="Q77" s="57"/>
      <c r="R77" s="93">
        <f t="shared" si="6"/>
        <v>40</v>
      </c>
      <c r="S77" s="93">
        <f t="shared" si="7"/>
        <v>35</v>
      </c>
    </row>
    <row r="78" spans="1:23" s="232" customFormat="1" x14ac:dyDescent="0.3">
      <c r="A78" s="435">
        <v>9</v>
      </c>
      <c r="B78" s="437" t="s">
        <v>242</v>
      </c>
      <c r="C78" s="57"/>
      <c r="D78" s="57"/>
      <c r="E78" s="57"/>
      <c r="F78" s="57">
        <v>6</v>
      </c>
      <c r="G78" s="57"/>
      <c r="H78" s="57"/>
      <c r="I78" s="57"/>
      <c r="J78" s="57"/>
      <c r="K78" s="57"/>
      <c r="L78" s="433"/>
      <c r="M78" s="57"/>
      <c r="N78" s="433"/>
      <c r="O78" s="433"/>
      <c r="P78" s="57"/>
      <c r="Q78" s="57">
        <v>30</v>
      </c>
      <c r="R78" s="93">
        <f t="shared" si="6"/>
        <v>36</v>
      </c>
      <c r="S78" s="93">
        <f t="shared" si="7"/>
        <v>36</v>
      </c>
    </row>
    <row r="79" spans="1:23" s="232" customFormat="1" ht="27.6" x14ac:dyDescent="0.3">
      <c r="A79" s="432">
        <v>10</v>
      </c>
      <c r="B79" s="437" t="s">
        <v>88</v>
      </c>
      <c r="C79" s="57">
        <v>14</v>
      </c>
      <c r="D79" s="57"/>
      <c r="E79" s="57"/>
      <c r="F79" s="57"/>
      <c r="G79" s="57"/>
      <c r="H79" s="57"/>
      <c r="I79" s="57"/>
      <c r="J79" s="57"/>
      <c r="K79" s="57"/>
      <c r="L79" s="433">
        <v>3</v>
      </c>
      <c r="M79" s="57">
        <v>3</v>
      </c>
      <c r="N79" s="433"/>
      <c r="O79" s="433"/>
      <c r="P79" s="57"/>
      <c r="Q79" s="57"/>
      <c r="R79" s="93">
        <f t="shared" si="6"/>
        <v>17</v>
      </c>
      <c r="S79" s="93">
        <f t="shared" si="7"/>
        <v>17</v>
      </c>
    </row>
    <row r="80" spans="1:23" s="232" customFormat="1" ht="27.6" x14ac:dyDescent="0.3">
      <c r="A80" s="432">
        <v>11</v>
      </c>
      <c r="B80" s="437" t="s">
        <v>243</v>
      </c>
      <c r="C80" s="57">
        <v>38</v>
      </c>
      <c r="D80" s="57">
        <v>31</v>
      </c>
      <c r="E80" s="57">
        <v>27</v>
      </c>
      <c r="F80" s="57">
        <v>4</v>
      </c>
      <c r="G80" s="57"/>
      <c r="H80" s="57">
        <v>4</v>
      </c>
      <c r="I80" s="57"/>
      <c r="J80" s="57">
        <v>12</v>
      </c>
      <c r="K80" s="57">
        <v>10</v>
      </c>
      <c r="L80" s="433"/>
      <c r="M80" s="57"/>
      <c r="N80" s="433"/>
      <c r="O80" s="433"/>
      <c r="P80" s="57"/>
      <c r="Q80" s="57"/>
      <c r="R80" s="93">
        <f t="shared" si="6"/>
        <v>99</v>
      </c>
      <c r="S80" s="93">
        <f t="shared" si="7"/>
        <v>95</v>
      </c>
    </row>
    <row r="81" spans="1:22" s="232" customFormat="1" x14ac:dyDescent="0.3">
      <c r="A81" s="439">
        <v>12</v>
      </c>
      <c r="B81" s="437" t="s">
        <v>89</v>
      </c>
      <c r="C81" s="57">
        <v>25</v>
      </c>
      <c r="D81" s="57"/>
      <c r="E81" s="57"/>
      <c r="F81" s="57">
        <v>2</v>
      </c>
      <c r="G81" s="57"/>
      <c r="H81" s="57"/>
      <c r="I81" s="57"/>
      <c r="J81" s="57"/>
      <c r="K81" s="57"/>
      <c r="L81" s="433">
        <v>7</v>
      </c>
      <c r="M81" s="57">
        <v>7</v>
      </c>
      <c r="N81" s="433"/>
      <c r="O81" s="433"/>
      <c r="P81" s="57"/>
      <c r="Q81" s="57"/>
      <c r="R81" s="93">
        <f t="shared" si="6"/>
        <v>34</v>
      </c>
      <c r="S81" s="93">
        <f t="shared" si="7"/>
        <v>34</v>
      </c>
    </row>
    <row r="82" spans="1:22" s="232" customFormat="1" x14ac:dyDescent="0.3">
      <c r="A82" s="435">
        <v>13</v>
      </c>
      <c r="B82" s="437" t="s">
        <v>90</v>
      </c>
      <c r="C82" s="57">
        <v>38</v>
      </c>
      <c r="D82" s="57"/>
      <c r="E82" s="57"/>
      <c r="F82" s="57">
        <v>21</v>
      </c>
      <c r="G82" s="57"/>
      <c r="H82" s="57"/>
      <c r="I82" s="57"/>
      <c r="J82" s="57"/>
      <c r="K82" s="57"/>
      <c r="L82" s="433"/>
      <c r="M82" s="57"/>
      <c r="N82" s="433"/>
      <c r="O82" s="433"/>
      <c r="P82" s="57"/>
      <c r="Q82" s="57"/>
      <c r="R82" s="93">
        <f t="shared" si="6"/>
        <v>59</v>
      </c>
      <c r="S82" s="93">
        <f t="shared" si="7"/>
        <v>59</v>
      </c>
    </row>
    <row r="83" spans="1:22" s="232" customFormat="1" x14ac:dyDescent="0.3">
      <c r="A83" s="432">
        <v>14</v>
      </c>
      <c r="B83" s="437" t="s">
        <v>244</v>
      </c>
      <c r="C83" s="57">
        <v>22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433"/>
      <c r="O83" s="433"/>
      <c r="P83" s="57"/>
      <c r="Q83" s="57"/>
      <c r="R83" s="93">
        <f t="shared" si="6"/>
        <v>22</v>
      </c>
      <c r="S83" s="93">
        <f t="shared" si="7"/>
        <v>22</v>
      </c>
    </row>
    <row r="84" spans="1:22" s="232" customFormat="1" ht="27.6" x14ac:dyDescent="0.3">
      <c r="A84" s="432">
        <v>15</v>
      </c>
      <c r="B84" s="437" t="s">
        <v>245</v>
      </c>
      <c r="C84" s="57">
        <v>22</v>
      </c>
      <c r="D84" s="57">
        <v>44</v>
      </c>
      <c r="E84" s="57">
        <v>40</v>
      </c>
      <c r="F84" s="57"/>
      <c r="G84" s="57"/>
      <c r="H84" s="57"/>
      <c r="I84" s="57"/>
      <c r="J84" s="57"/>
      <c r="K84" s="57"/>
      <c r="L84" s="57"/>
      <c r="M84" s="57"/>
      <c r="N84" s="433"/>
      <c r="O84" s="433"/>
      <c r="P84" s="57"/>
      <c r="Q84" s="57"/>
      <c r="R84" s="93">
        <f t="shared" si="6"/>
        <v>66</v>
      </c>
      <c r="S84" s="93">
        <f t="shared" si="7"/>
        <v>62</v>
      </c>
    </row>
    <row r="85" spans="1:22" s="232" customFormat="1" ht="27.6" x14ac:dyDescent="0.3">
      <c r="A85" s="439">
        <v>16</v>
      </c>
      <c r="B85" s="437" t="s">
        <v>246</v>
      </c>
      <c r="C85" s="57">
        <v>38</v>
      </c>
      <c r="D85" s="57">
        <v>14</v>
      </c>
      <c r="E85" s="57">
        <v>13</v>
      </c>
      <c r="F85" s="57">
        <v>7</v>
      </c>
      <c r="G85" s="57"/>
      <c r="H85" s="57"/>
      <c r="I85" s="57"/>
      <c r="J85" s="57"/>
      <c r="K85" s="57"/>
      <c r="L85" s="57"/>
      <c r="M85" s="57"/>
      <c r="N85" s="433"/>
      <c r="O85" s="433"/>
      <c r="P85" s="57"/>
      <c r="Q85" s="57"/>
      <c r="R85" s="93">
        <f t="shared" si="6"/>
        <v>59</v>
      </c>
      <c r="S85" s="93">
        <f t="shared" si="7"/>
        <v>58</v>
      </c>
    </row>
    <row r="86" spans="1:22" s="232" customFormat="1" ht="41.4" x14ac:dyDescent="0.3">
      <c r="A86" s="435">
        <v>17</v>
      </c>
      <c r="B86" s="437" t="s">
        <v>247</v>
      </c>
      <c r="C86" s="57">
        <v>44</v>
      </c>
      <c r="D86" s="57">
        <v>82</v>
      </c>
      <c r="E86" s="57">
        <v>71</v>
      </c>
      <c r="F86" s="57"/>
      <c r="G86" s="57">
        <v>10</v>
      </c>
      <c r="H86" s="57">
        <v>3</v>
      </c>
      <c r="I86" s="57"/>
      <c r="J86" s="57"/>
      <c r="K86" s="57">
        <v>9</v>
      </c>
      <c r="L86" s="57"/>
      <c r="M86" s="57"/>
      <c r="N86" s="433"/>
      <c r="O86" s="433"/>
      <c r="P86" s="57"/>
      <c r="Q86" s="57">
        <v>9</v>
      </c>
      <c r="R86" s="93">
        <f t="shared" si="6"/>
        <v>157</v>
      </c>
      <c r="S86" s="93">
        <f t="shared" si="7"/>
        <v>146</v>
      </c>
    </row>
    <row r="87" spans="1:22" s="232" customFormat="1" ht="41.4" x14ac:dyDescent="0.3">
      <c r="A87" s="432">
        <v>18</v>
      </c>
      <c r="B87" s="437" t="s">
        <v>248</v>
      </c>
      <c r="C87" s="57"/>
      <c r="D87" s="57">
        <v>32</v>
      </c>
      <c r="E87" s="57">
        <v>30</v>
      </c>
      <c r="F87" s="57"/>
      <c r="G87" s="57"/>
      <c r="H87" s="57">
        <v>3</v>
      </c>
      <c r="I87" s="57"/>
      <c r="J87" s="57"/>
      <c r="K87" s="57"/>
      <c r="L87" s="57"/>
      <c r="M87" s="57"/>
      <c r="N87" s="433"/>
      <c r="O87" s="433"/>
      <c r="P87" s="57"/>
      <c r="Q87" s="57">
        <v>10</v>
      </c>
      <c r="R87" s="93">
        <f t="shared" si="6"/>
        <v>45</v>
      </c>
      <c r="S87" s="93">
        <f t="shared" si="7"/>
        <v>43</v>
      </c>
    </row>
    <row r="88" spans="1:22" s="232" customFormat="1" ht="27.6" x14ac:dyDescent="0.3">
      <c r="A88" s="432">
        <v>19</v>
      </c>
      <c r="B88" s="437" t="s">
        <v>249</v>
      </c>
      <c r="C88" s="57"/>
      <c r="D88" s="57">
        <v>32</v>
      </c>
      <c r="E88" s="57">
        <v>29</v>
      </c>
      <c r="F88" s="57"/>
      <c r="G88" s="57"/>
      <c r="H88" s="57"/>
      <c r="I88" s="57"/>
      <c r="J88" s="57"/>
      <c r="K88" s="57"/>
      <c r="L88" s="57"/>
      <c r="M88" s="57"/>
      <c r="N88" s="433"/>
      <c r="O88" s="433"/>
      <c r="P88" s="57"/>
      <c r="Q88" s="57"/>
      <c r="R88" s="93">
        <f t="shared" si="6"/>
        <v>32</v>
      </c>
      <c r="S88" s="93">
        <f t="shared" si="7"/>
        <v>29</v>
      </c>
    </row>
    <row r="89" spans="1:22" s="232" customFormat="1" x14ac:dyDescent="0.3">
      <c r="A89" s="439">
        <v>20</v>
      </c>
      <c r="B89" s="437" t="s">
        <v>91</v>
      </c>
      <c r="C89" s="57"/>
      <c r="D89" s="57">
        <v>6</v>
      </c>
      <c r="E89" s="57">
        <v>5</v>
      </c>
      <c r="F89" s="57"/>
      <c r="G89" s="57"/>
      <c r="H89" s="57"/>
      <c r="I89" s="57"/>
      <c r="J89" s="57"/>
      <c r="K89" s="57"/>
      <c r="L89" s="57"/>
      <c r="M89" s="57"/>
      <c r="N89" s="433"/>
      <c r="O89" s="433"/>
      <c r="P89" s="57"/>
      <c r="Q89" s="57">
        <v>21</v>
      </c>
      <c r="R89" s="93">
        <f t="shared" si="6"/>
        <v>27</v>
      </c>
      <c r="S89" s="93">
        <f t="shared" si="7"/>
        <v>26</v>
      </c>
    </row>
    <row r="90" spans="1:22" s="232" customFormat="1" x14ac:dyDescent="0.3">
      <c r="A90" s="435">
        <v>21</v>
      </c>
      <c r="B90" s="437" t="s">
        <v>92</v>
      </c>
      <c r="C90" s="57"/>
      <c r="D90" s="57">
        <v>38</v>
      </c>
      <c r="E90" s="57">
        <v>32</v>
      </c>
      <c r="F90" s="57"/>
      <c r="G90" s="57"/>
      <c r="H90" s="57"/>
      <c r="I90" s="57"/>
      <c r="J90" s="57"/>
      <c r="K90" s="57"/>
      <c r="L90" s="57"/>
      <c r="M90" s="57"/>
      <c r="N90" s="433"/>
      <c r="O90" s="433"/>
      <c r="P90" s="57"/>
      <c r="Q90" s="57">
        <v>12</v>
      </c>
      <c r="R90" s="93">
        <f t="shared" si="6"/>
        <v>50</v>
      </c>
      <c r="S90" s="93">
        <f t="shared" si="7"/>
        <v>44</v>
      </c>
    </row>
    <row r="91" spans="1:22" s="232" customFormat="1" ht="27.6" x14ac:dyDescent="0.3">
      <c r="A91" s="432">
        <v>22</v>
      </c>
      <c r="B91" s="437" t="s">
        <v>250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433"/>
      <c r="O91" s="433"/>
      <c r="P91" s="57"/>
      <c r="Q91" s="57">
        <v>36</v>
      </c>
      <c r="R91" s="93">
        <f t="shared" si="6"/>
        <v>36</v>
      </c>
      <c r="S91" s="93">
        <f t="shared" si="7"/>
        <v>36</v>
      </c>
    </row>
    <row r="92" spans="1:22" s="232" customFormat="1" x14ac:dyDescent="0.3">
      <c r="A92" s="432">
        <v>23</v>
      </c>
      <c r="B92" s="437" t="s">
        <v>251</v>
      </c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433"/>
      <c r="O92" s="433"/>
      <c r="P92" s="57"/>
      <c r="Q92" s="57">
        <v>15</v>
      </c>
      <c r="R92" s="93">
        <f t="shared" si="6"/>
        <v>15</v>
      </c>
      <c r="S92" s="93">
        <f t="shared" si="7"/>
        <v>15</v>
      </c>
    </row>
    <row r="93" spans="1:22" s="232" customFormat="1" x14ac:dyDescent="0.3">
      <c r="A93" s="439">
        <v>24</v>
      </c>
      <c r="B93" s="437" t="s">
        <v>93</v>
      </c>
      <c r="C93" s="57">
        <v>21</v>
      </c>
      <c r="D93" s="57"/>
      <c r="E93" s="57"/>
      <c r="F93" s="57"/>
      <c r="G93" s="57"/>
      <c r="H93" s="57"/>
      <c r="I93" s="57"/>
      <c r="J93" s="57"/>
      <c r="K93" s="57"/>
      <c r="L93" s="57">
        <v>157</v>
      </c>
      <c r="M93" s="57">
        <v>177</v>
      </c>
      <c r="N93" s="433"/>
      <c r="O93" s="433"/>
      <c r="P93" s="57"/>
      <c r="Q93" s="57"/>
      <c r="R93" s="93">
        <f t="shared" si="6"/>
        <v>178</v>
      </c>
      <c r="S93" s="93">
        <f t="shared" si="7"/>
        <v>198</v>
      </c>
    </row>
    <row r="94" spans="1:22" s="232" customFormat="1" x14ac:dyDescent="0.3">
      <c r="A94" s="435">
        <v>28</v>
      </c>
      <c r="B94" s="437" t="s">
        <v>96</v>
      </c>
      <c r="C94" s="57">
        <v>21</v>
      </c>
      <c r="D94" s="57">
        <v>44</v>
      </c>
      <c r="E94" s="57">
        <v>40</v>
      </c>
      <c r="F94" s="57"/>
      <c r="G94" s="57"/>
      <c r="H94" s="57"/>
      <c r="I94" s="57"/>
      <c r="J94" s="57"/>
      <c r="K94" s="57"/>
      <c r="L94" s="57"/>
      <c r="M94" s="57"/>
      <c r="N94" s="433"/>
      <c r="O94" s="433"/>
      <c r="P94" s="57"/>
      <c r="Q94" s="57">
        <v>8</v>
      </c>
      <c r="R94" s="93">
        <f t="shared" si="6"/>
        <v>73</v>
      </c>
      <c r="S94" s="93">
        <f t="shared" si="7"/>
        <v>69</v>
      </c>
    </row>
    <row r="95" spans="1:22" s="232" customFormat="1" x14ac:dyDescent="0.3">
      <c r="A95" s="432">
        <v>32</v>
      </c>
      <c r="B95" s="437" t="s">
        <v>254</v>
      </c>
      <c r="C95" s="57"/>
      <c r="D95" s="57"/>
      <c r="E95" s="57"/>
      <c r="F95" s="57"/>
      <c r="G95" s="57"/>
      <c r="H95" s="57"/>
      <c r="I95" s="57">
        <v>11</v>
      </c>
      <c r="J95" s="57"/>
      <c r="K95" s="57"/>
      <c r="L95" s="57"/>
      <c r="M95" s="57"/>
      <c r="N95" s="433"/>
      <c r="O95" s="433"/>
      <c r="P95" s="57"/>
      <c r="Q95" s="57"/>
      <c r="R95" s="93">
        <f t="shared" si="6"/>
        <v>11</v>
      </c>
      <c r="S95" s="93">
        <f t="shared" si="7"/>
        <v>11</v>
      </c>
    </row>
    <row r="96" spans="1:22" s="232" customFormat="1" x14ac:dyDescent="0.3">
      <c r="A96" s="489" t="s">
        <v>61</v>
      </c>
      <c r="B96" s="489"/>
      <c r="C96" s="336">
        <f t="shared" ref="C96:S96" si="8">SUM(C71:C95)</f>
        <v>404</v>
      </c>
      <c r="D96" s="336">
        <f t="shared" si="8"/>
        <v>323</v>
      </c>
      <c r="E96" s="336">
        <f t="shared" si="8"/>
        <v>287</v>
      </c>
      <c r="F96" s="336">
        <f t="shared" si="8"/>
        <v>66</v>
      </c>
      <c r="G96" s="336">
        <f t="shared" si="8"/>
        <v>30</v>
      </c>
      <c r="H96" s="336">
        <f t="shared" si="8"/>
        <v>15</v>
      </c>
      <c r="I96" s="336">
        <f t="shared" si="8"/>
        <v>11</v>
      </c>
      <c r="J96" s="336">
        <f t="shared" si="8"/>
        <v>20</v>
      </c>
      <c r="K96" s="336">
        <f t="shared" si="8"/>
        <v>19</v>
      </c>
      <c r="L96" s="336">
        <f t="shared" si="8"/>
        <v>194</v>
      </c>
      <c r="M96" s="336">
        <f t="shared" si="8"/>
        <v>209</v>
      </c>
      <c r="N96" s="335">
        <f t="shared" si="8"/>
        <v>25</v>
      </c>
      <c r="O96" s="335">
        <f t="shared" si="8"/>
        <v>42</v>
      </c>
      <c r="P96" s="336">
        <f t="shared" si="8"/>
        <v>24</v>
      </c>
      <c r="Q96" s="336">
        <f t="shared" si="8"/>
        <v>141</v>
      </c>
      <c r="R96" s="338">
        <f t="shared" si="8"/>
        <v>1314</v>
      </c>
      <c r="S96" s="338">
        <f t="shared" si="8"/>
        <v>1293</v>
      </c>
      <c r="T96" s="62"/>
      <c r="U96" s="63"/>
      <c r="V96" s="63"/>
    </row>
    <row r="97" spans="1:22" s="232" customFormat="1" x14ac:dyDescent="0.3">
      <c r="A97" s="205"/>
      <c r="B97" s="101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337"/>
      <c r="V97" s="337"/>
    </row>
    <row r="98" spans="1:22" x14ac:dyDescent="0.3">
      <c r="B98" s="46"/>
    </row>
    <row r="99" spans="1:22" x14ac:dyDescent="0.3">
      <c r="B99" s="46"/>
    </row>
    <row r="100" spans="1:22" x14ac:dyDescent="0.3">
      <c r="B100" s="46"/>
    </row>
  </sheetData>
  <mergeCells count="4">
    <mergeCell ref="A1:R1"/>
    <mergeCell ref="A33:B33"/>
    <mergeCell ref="A66:B66"/>
    <mergeCell ref="A96:B96"/>
  </mergeCells>
  <phoneticPr fontId="16" type="noConversion"/>
  <pageMargins left="0.7" right="0.7" top="0.75" bottom="0.75" header="0.3" footer="0.3"/>
  <pageSetup paperSize="9" scale="52" fitToHeight="0" orientation="landscape" r:id="rId1"/>
  <headerFooter>
    <oddHeader>&amp;LAugstākās izgļītības finansējums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  <pageSetUpPr fitToPage="1"/>
  </sheetPr>
  <dimension ref="A1:P36"/>
  <sheetViews>
    <sheetView zoomScale="70" zoomScaleNormal="70" workbookViewId="0">
      <selection activeCell="Y19" sqref="Y19"/>
    </sheetView>
  </sheetViews>
  <sheetFormatPr defaultColWidth="8.88671875" defaultRowHeight="14.4" x14ac:dyDescent="0.3"/>
  <cols>
    <col min="1" max="1" width="4.109375" customWidth="1"/>
    <col min="2" max="2" width="29.109375" customWidth="1"/>
    <col min="3" max="3" width="12.77734375" customWidth="1"/>
    <col min="4" max="4" width="12.88671875" customWidth="1"/>
    <col min="5" max="5" width="11.6640625" customWidth="1"/>
    <col min="6" max="6" width="12.6640625" customWidth="1"/>
    <col min="7" max="7" width="12.77734375" customWidth="1"/>
    <col min="8" max="8" width="12.33203125" customWidth="1"/>
    <col min="9" max="9" width="12.6640625" customWidth="1"/>
    <col min="10" max="10" width="13.77734375" customWidth="1"/>
    <col min="11" max="11" width="12.6640625" customWidth="1"/>
    <col min="12" max="12" width="13.21875" customWidth="1"/>
    <col min="13" max="13" width="13.109375" customWidth="1"/>
    <col min="14" max="14" width="13.44140625" customWidth="1"/>
    <col min="15" max="15" width="12.88671875" customWidth="1"/>
    <col min="16" max="16" width="12.33203125" customWidth="1"/>
  </cols>
  <sheetData>
    <row r="1" spans="1:16" x14ac:dyDescent="0.3">
      <c r="A1" s="32" t="s">
        <v>223</v>
      </c>
    </row>
    <row r="2" spans="1:16" ht="23.4" customHeight="1" x14ac:dyDescent="0.3">
      <c r="A2" s="491" t="s">
        <v>175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</row>
    <row r="3" spans="1:16" ht="55.2" x14ac:dyDescent="0.3">
      <c r="A3" s="50" t="s">
        <v>85</v>
      </c>
      <c r="B3" s="50" t="s">
        <v>120</v>
      </c>
      <c r="C3" s="50" t="s">
        <v>47</v>
      </c>
      <c r="D3" s="50" t="s">
        <v>48</v>
      </c>
      <c r="E3" s="50" t="s">
        <v>41</v>
      </c>
      <c r="F3" s="50" t="s">
        <v>268</v>
      </c>
      <c r="G3" s="50" t="s">
        <v>269</v>
      </c>
      <c r="H3" s="50" t="s">
        <v>270</v>
      </c>
      <c r="I3" s="50" t="s">
        <v>271</v>
      </c>
      <c r="J3" s="50" t="s">
        <v>274</v>
      </c>
      <c r="K3" s="50" t="s">
        <v>272</v>
      </c>
      <c r="L3" s="50" t="s">
        <v>273</v>
      </c>
      <c r="M3" s="50" t="s">
        <v>40</v>
      </c>
      <c r="N3" s="50" t="s">
        <v>101</v>
      </c>
      <c r="O3" s="335" t="s">
        <v>255</v>
      </c>
      <c r="P3" s="335" t="s">
        <v>256</v>
      </c>
    </row>
    <row r="4" spans="1:16" x14ac:dyDescent="0.3">
      <c r="A4" s="432">
        <v>1</v>
      </c>
      <c r="B4" s="437" t="s">
        <v>235</v>
      </c>
      <c r="C4" s="65"/>
      <c r="D4" s="65"/>
      <c r="E4" s="65"/>
      <c r="F4" s="65"/>
      <c r="G4" s="65"/>
      <c r="H4" s="65"/>
      <c r="I4" s="65"/>
      <c r="J4" s="51"/>
      <c r="K4" s="65"/>
      <c r="L4" s="65"/>
      <c r="M4" s="65"/>
      <c r="N4" s="65"/>
      <c r="O4" s="339">
        <f>SUM(C4:F4,H4,J4,K4,M4,N4)</f>
        <v>0</v>
      </c>
      <c r="P4" s="339">
        <f>SUM(C4:E4,G4,I4,L4:N4)</f>
        <v>0</v>
      </c>
    </row>
    <row r="5" spans="1:16" x14ac:dyDescent="0.3">
      <c r="A5" s="435">
        <v>2</v>
      </c>
      <c r="B5" s="437" t="s">
        <v>87</v>
      </c>
      <c r="C5" s="65">
        <v>28</v>
      </c>
      <c r="D5" s="65"/>
      <c r="E5" s="65"/>
      <c r="F5" s="65"/>
      <c r="G5" s="65"/>
      <c r="H5" s="65"/>
      <c r="I5" s="65"/>
      <c r="J5" s="51"/>
      <c r="K5" s="65"/>
      <c r="L5" s="65"/>
      <c r="M5" s="65"/>
      <c r="N5" s="65"/>
      <c r="O5" s="339">
        <f t="shared" ref="O5:O33" si="0">SUM(C5:F5,H5,J5,K5,M5,N5)</f>
        <v>28</v>
      </c>
      <c r="P5" s="339">
        <f t="shared" ref="P5:P33" si="1">SUM(C5:E5,G5,I5,L5:N5)</f>
        <v>28</v>
      </c>
    </row>
    <row r="6" spans="1:16" x14ac:dyDescent="0.3">
      <c r="A6" s="435">
        <v>3</v>
      </c>
      <c r="B6" s="437" t="s">
        <v>236</v>
      </c>
      <c r="C6" s="65"/>
      <c r="D6" s="65"/>
      <c r="E6" s="65"/>
      <c r="F6" s="65"/>
      <c r="G6" s="65"/>
      <c r="H6" s="65"/>
      <c r="I6" s="65"/>
      <c r="J6" s="51"/>
      <c r="K6" s="65"/>
      <c r="L6" s="65"/>
      <c r="M6" s="65"/>
      <c r="N6" s="65"/>
      <c r="O6" s="339">
        <f t="shared" si="0"/>
        <v>0</v>
      </c>
      <c r="P6" s="339">
        <f t="shared" si="1"/>
        <v>0</v>
      </c>
    </row>
    <row r="7" spans="1:16" x14ac:dyDescent="0.3">
      <c r="A7" s="432">
        <v>4</v>
      </c>
      <c r="B7" s="437" t="s">
        <v>237</v>
      </c>
      <c r="C7" s="65"/>
      <c r="D7" s="65"/>
      <c r="E7" s="65"/>
      <c r="F7" s="65"/>
      <c r="G7" s="65"/>
      <c r="H7" s="65"/>
      <c r="I7" s="65"/>
      <c r="J7" s="51"/>
      <c r="K7" s="65"/>
      <c r="L7" s="65"/>
      <c r="M7" s="65"/>
      <c r="N7" s="65"/>
      <c r="O7" s="339">
        <f t="shared" si="0"/>
        <v>0</v>
      </c>
      <c r="P7" s="339">
        <f t="shared" si="1"/>
        <v>0</v>
      </c>
    </row>
    <row r="8" spans="1:16" ht="41.4" x14ac:dyDescent="0.3">
      <c r="A8" s="432">
        <v>5</v>
      </c>
      <c r="B8" s="437" t="s">
        <v>238</v>
      </c>
      <c r="C8" s="65"/>
      <c r="D8" s="65"/>
      <c r="E8" s="65"/>
      <c r="F8" s="65"/>
      <c r="G8" s="65"/>
      <c r="H8" s="65"/>
      <c r="I8" s="65"/>
      <c r="J8" s="51"/>
      <c r="K8" s="65"/>
      <c r="L8" s="65"/>
      <c r="M8" s="65"/>
      <c r="N8" s="65"/>
      <c r="O8" s="339">
        <f t="shared" si="0"/>
        <v>0</v>
      </c>
      <c r="P8" s="339">
        <f t="shared" si="1"/>
        <v>0</v>
      </c>
    </row>
    <row r="9" spans="1:16" x14ac:dyDescent="0.3">
      <c r="A9" s="432">
        <v>6</v>
      </c>
      <c r="B9" s="437" t="s">
        <v>239</v>
      </c>
      <c r="C9" s="65"/>
      <c r="D9" s="65"/>
      <c r="E9" s="65"/>
      <c r="F9" s="65"/>
      <c r="G9" s="65"/>
      <c r="H9" s="65"/>
      <c r="I9" s="65"/>
      <c r="J9" s="51"/>
      <c r="K9" s="65"/>
      <c r="L9" s="65"/>
      <c r="M9" s="65"/>
      <c r="N9" s="65"/>
      <c r="O9" s="339">
        <f t="shared" si="0"/>
        <v>0</v>
      </c>
      <c r="P9" s="339">
        <f t="shared" si="1"/>
        <v>0</v>
      </c>
    </row>
    <row r="10" spans="1:16" x14ac:dyDescent="0.3">
      <c r="A10" s="435">
        <v>7</v>
      </c>
      <c r="B10" s="437" t="s">
        <v>240</v>
      </c>
      <c r="C10" s="65"/>
      <c r="D10" s="65"/>
      <c r="E10" s="65"/>
      <c r="F10" s="65"/>
      <c r="G10" s="65"/>
      <c r="H10" s="65"/>
      <c r="I10" s="65"/>
      <c r="J10" s="51"/>
      <c r="K10" s="65"/>
      <c r="L10" s="65"/>
      <c r="M10" s="65"/>
      <c r="N10" s="65"/>
      <c r="O10" s="339">
        <f t="shared" si="0"/>
        <v>0</v>
      </c>
      <c r="P10" s="339">
        <f t="shared" si="1"/>
        <v>0</v>
      </c>
    </row>
    <row r="11" spans="1:16" ht="27.6" x14ac:dyDescent="0.3">
      <c r="A11" s="435">
        <v>8</v>
      </c>
      <c r="B11" s="437" t="s">
        <v>241</v>
      </c>
      <c r="C11" s="65"/>
      <c r="D11" s="65"/>
      <c r="E11" s="65"/>
      <c r="F11" s="65"/>
      <c r="G11" s="65"/>
      <c r="H11" s="65"/>
      <c r="I11" s="65"/>
      <c r="J11" s="51"/>
      <c r="K11" s="65"/>
      <c r="L11" s="65"/>
      <c r="M11" s="65"/>
      <c r="N11" s="65"/>
      <c r="O11" s="339">
        <f t="shared" si="0"/>
        <v>0</v>
      </c>
      <c r="P11" s="339">
        <f t="shared" si="1"/>
        <v>0</v>
      </c>
    </row>
    <row r="12" spans="1:16" x14ac:dyDescent="0.3">
      <c r="A12" s="432">
        <v>9</v>
      </c>
      <c r="B12" s="437" t="s">
        <v>242</v>
      </c>
      <c r="C12" s="65"/>
      <c r="D12" s="65"/>
      <c r="E12" s="65"/>
      <c r="F12" s="65"/>
      <c r="G12" s="65"/>
      <c r="H12" s="65"/>
      <c r="I12" s="65"/>
      <c r="J12" s="51"/>
      <c r="K12" s="65"/>
      <c r="L12" s="65"/>
      <c r="M12" s="65"/>
      <c r="N12" s="65"/>
      <c r="O12" s="339">
        <f t="shared" si="0"/>
        <v>0</v>
      </c>
      <c r="P12" s="339">
        <f t="shared" si="1"/>
        <v>0</v>
      </c>
    </row>
    <row r="13" spans="1:16" ht="27.6" x14ac:dyDescent="0.3">
      <c r="A13" s="432">
        <v>10</v>
      </c>
      <c r="B13" s="437" t="s">
        <v>88</v>
      </c>
      <c r="C13" s="65"/>
      <c r="D13" s="65"/>
      <c r="E13" s="65"/>
      <c r="F13" s="65"/>
      <c r="G13" s="65"/>
      <c r="H13" s="65"/>
      <c r="I13" s="65"/>
      <c r="J13" s="51"/>
      <c r="K13" s="65"/>
      <c r="L13" s="65"/>
      <c r="M13" s="65"/>
      <c r="N13" s="65"/>
      <c r="O13" s="339">
        <f t="shared" si="0"/>
        <v>0</v>
      </c>
      <c r="P13" s="339">
        <f t="shared" si="1"/>
        <v>0</v>
      </c>
    </row>
    <row r="14" spans="1:16" ht="27.6" x14ac:dyDescent="0.3">
      <c r="A14" s="432">
        <v>11</v>
      </c>
      <c r="B14" s="437" t="s">
        <v>243</v>
      </c>
      <c r="C14" s="65"/>
      <c r="D14" s="65"/>
      <c r="E14" s="65"/>
      <c r="F14" s="65"/>
      <c r="G14" s="65"/>
      <c r="H14" s="65"/>
      <c r="I14" s="65"/>
      <c r="J14" s="51">
        <v>17</v>
      </c>
      <c r="K14" s="65"/>
      <c r="L14" s="65"/>
      <c r="M14" s="65"/>
      <c r="N14" s="65"/>
      <c r="O14" s="339">
        <f t="shared" si="0"/>
        <v>17</v>
      </c>
      <c r="P14" s="339">
        <f t="shared" si="1"/>
        <v>0</v>
      </c>
    </row>
    <row r="15" spans="1:16" x14ac:dyDescent="0.3">
      <c r="A15" s="435">
        <v>12</v>
      </c>
      <c r="B15" s="437" t="s">
        <v>89</v>
      </c>
      <c r="C15" s="65"/>
      <c r="D15" s="65"/>
      <c r="E15" s="65"/>
      <c r="F15" s="65"/>
      <c r="G15" s="65"/>
      <c r="H15" s="65"/>
      <c r="I15" s="65"/>
      <c r="J15" s="51"/>
      <c r="K15" s="65"/>
      <c r="L15" s="65"/>
      <c r="M15" s="65"/>
      <c r="N15" s="65"/>
      <c r="O15" s="339">
        <f t="shared" si="0"/>
        <v>0</v>
      </c>
      <c r="P15" s="339">
        <f t="shared" si="1"/>
        <v>0</v>
      </c>
    </row>
    <row r="16" spans="1:16" x14ac:dyDescent="0.3">
      <c r="A16" s="435">
        <v>13</v>
      </c>
      <c r="B16" s="437" t="s">
        <v>90</v>
      </c>
      <c r="C16" s="65"/>
      <c r="D16" s="65"/>
      <c r="E16" s="65"/>
      <c r="F16" s="65"/>
      <c r="G16" s="65"/>
      <c r="H16" s="65"/>
      <c r="I16" s="65"/>
      <c r="J16" s="51"/>
      <c r="K16" s="65"/>
      <c r="L16" s="65"/>
      <c r="M16" s="65"/>
      <c r="N16" s="65"/>
      <c r="O16" s="339">
        <f t="shared" si="0"/>
        <v>0</v>
      </c>
      <c r="P16" s="339">
        <f t="shared" si="1"/>
        <v>0</v>
      </c>
    </row>
    <row r="17" spans="1:16" x14ac:dyDescent="0.3">
      <c r="A17" s="432">
        <v>14</v>
      </c>
      <c r="B17" s="437" t="s">
        <v>244</v>
      </c>
      <c r="C17" s="65"/>
      <c r="D17" s="65"/>
      <c r="E17" s="65"/>
      <c r="F17" s="65"/>
      <c r="G17" s="65"/>
      <c r="H17" s="65"/>
      <c r="I17" s="65"/>
      <c r="J17" s="51"/>
      <c r="K17" s="65"/>
      <c r="L17" s="65"/>
      <c r="M17" s="65"/>
      <c r="N17" s="65"/>
      <c r="O17" s="339">
        <f t="shared" si="0"/>
        <v>0</v>
      </c>
      <c r="P17" s="339">
        <f t="shared" si="1"/>
        <v>0</v>
      </c>
    </row>
    <row r="18" spans="1:16" ht="27.6" x14ac:dyDescent="0.3">
      <c r="A18" s="432">
        <v>15</v>
      </c>
      <c r="B18" s="437" t="s">
        <v>245</v>
      </c>
      <c r="C18" s="65"/>
      <c r="D18" s="65"/>
      <c r="E18" s="65">
        <v>37</v>
      </c>
      <c r="F18" s="65"/>
      <c r="G18" s="65"/>
      <c r="H18" s="65"/>
      <c r="I18" s="65"/>
      <c r="J18" s="51"/>
      <c r="K18" s="65"/>
      <c r="L18" s="65"/>
      <c r="M18" s="65"/>
      <c r="N18" s="65"/>
      <c r="O18" s="339">
        <f t="shared" si="0"/>
        <v>37</v>
      </c>
      <c r="P18" s="339">
        <f t="shared" si="1"/>
        <v>37</v>
      </c>
    </row>
    <row r="19" spans="1:16" ht="27.6" x14ac:dyDescent="0.3">
      <c r="A19" s="432">
        <v>16</v>
      </c>
      <c r="B19" s="437" t="s">
        <v>246</v>
      </c>
      <c r="C19" s="65"/>
      <c r="D19" s="65"/>
      <c r="E19" s="65"/>
      <c r="F19" s="65"/>
      <c r="G19" s="65"/>
      <c r="H19" s="65"/>
      <c r="I19" s="65"/>
      <c r="J19" s="51"/>
      <c r="K19" s="65"/>
      <c r="L19" s="65"/>
      <c r="M19" s="65"/>
      <c r="N19" s="65"/>
      <c r="O19" s="339">
        <f t="shared" si="0"/>
        <v>0</v>
      </c>
      <c r="P19" s="339">
        <f t="shared" si="1"/>
        <v>0</v>
      </c>
    </row>
    <row r="20" spans="1:16" ht="55.2" x14ac:dyDescent="0.3">
      <c r="A20" s="435">
        <v>17</v>
      </c>
      <c r="B20" s="437" t="s">
        <v>247</v>
      </c>
      <c r="C20" s="65"/>
      <c r="D20" s="65">
        <v>72</v>
      </c>
      <c r="E20" s="65"/>
      <c r="F20" s="65"/>
      <c r="G20" s="65"/>
      <c r="H20" s="65"/>
      <c r="I20" s="65"/>
      <c r="J20" s="51">
        <v>15</v>
      </c>
      <c r="K20" s="65"/>
      <c r="L20" s="65"/>
      <c r="M20" s="65"/>
      <c r="N20" s="65"/>
      <c r="O20" s="339">
        <f t="shared" si="0"/>
        <v>87</v>
      </c>
      <c r="P20" s="339">
        <f t="shared" si="1"/>
        <v>72</v>
      </c>
    </row>
    <row r="21" spans="1:16" ht="41.4" x14ac:dyDescent="0.3">
      <c r="A21" s="435">
        <v>18</v>
      </c>
      <c r="B21" s="437" t="s">
        <v>248</v>
      </c>
      <c r="C21" s="65"/>
      <c r="D21" s="65">
        <v>167</v>
      </c>
      <c r="E21" s="65"/>
      <c r="F21" s="65">
        <v>90</v>
      </c>
      <c r="G21" s="65">
        <v>90</v>
      </c>
      <c r="H21" s="65"/>
      <c r="I21" s="65"/>
      <c r="J21" s="51"/>
      <c r="K21" s="65"/>
      <c r="L21" s="65"/>
      <c r="M21" s="65"/>
      <c r="N21" s="65"/>
      <c r="O21" s="339">
        <f t="shared" si="0"/>
        <v>257</v>
      </c>
      <c r="P21" s="339">
        <f t="shared" si="1"/>
        <v>257</v>
      </c>
    </row>
    <row r="22" spans="1:16" ht="27.6" x14ac:dyDescent="0.3">
      <c r="A22" s="432">
        <v>19</v>
      </c>
      <c r="B22" s="437" t="s">
        <v>249</v>
      </c>
      <c r="C22" s="66"/>
      <c r="D22" s="66">
        <v>80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339">
        <f t="shared" si="0"/>
        <v>80</v>
      </c>
      <c r="P22" s="339">
        <f t="shared" si="1"/>
        <v>80</v>
      </c>
    </row>
    <row r="23" spans="1:16" x14ac:dyDescent="0.3">
      <c r="A23" s="432">
        <v>20</v>
      </c>
      <c r="B23" s="437" t="s">
        <v>91</v>
      </c>
      <c r="C23" s="66"/>
      <c r="D23" s="66">
        <v>13</v>
      </c>
      <c r="E23" s="66">
        <v>20</v>
      </c>
      <c r="F23" s="66"/>
      <c r="G23" s="66"/>
      <c r="H23" s="66"/>
      <c r="I23" s="66"/>
      <c r="J23" s="66"/>
      <c r="K23" s="66"/>
      <c r="L23" s="66"/>
      <c r="M23" s="66"/>
      <c r="N23" s="66"/>
      <c r="O23" s="339">
        <f t="shared" si="0"/>
        <v>33</v>
      </c>
      <c r="P23" s="339">
        <f t="shared" si="1"/>
        <v>33</v>
      </c>
    </row>
    <row r="24" spans="1:16" x14ac:dyDescent="0.3">
      <c r="A24" s="432">
        <v>21</v>
      </c>
      <c r="B24" s="437" t="s">
        <v>92</v>
      </c>
      <c r="C24" s="51">
        <v>184</v>
      </c>
      <c r="D24" s="51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339">
        <f t="shared" si="0"/>
        <v>184</v>
      </c>
      <c r="P24" s="339">
        <f t="shared" si="1"/>
        <v>184</v>
      </c>
    </row>
    <row r="25" spans="1:16" ht="43.2" customHeight="1" x14ac:dyDescent="0.3">
      <c r="A25" s="435">
        <v>22</v>
      </c>
      <c r="B25" s="437" t="s">
        <v>250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339">
        <f t="shared" si="0"/>
        <v>0</v>
      </c>
      <c r="P25" s="339">
        <f t="shared" si="1"/>
        <v>0</v>
      </c>
    </row>
    <row r="26" spans="1:16" x14ac:dyDescent="0.3">
      <c r="A26" s="435">
        <v>23</v>
      </c>
      <c r="B26" s="437" t="s">
        <v>251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339">
        <f t="shared" si="0"/>
        <v>0</v>
      </c>
      <c r="P26" s="339">
        <f t="shared" si="1"/>
        <v>0</v>
      </c>
    </row>
    <row r="27" spans="1:16" x14ac:dyDescent="0.3">
      <c r="A27" s="432">
        <v>24</v>
      </c>
      <c r="B27" s="437" t="s">
        <v>93</v>
      </c>
      <c r="C27" s="66"/>
      <c r="D27" s="66"/>
      <c r="E27" s="66"/>
      <c r="F27" s="66"/>
      <c r="G27" s="66"/>
      <c r="H27" s="66">
        <v>75</v>
      </c>
      <c r="I27" s="66">
        <v>90</v>
      </c>
      <c r="J27" s="66"/>
      <c r="K27" s="66">
        <v>102</v>
      </c>
      <c r="L27" s="66">
        <v>121</v>
      </c>
      <c r="M27" s="66">
        <v>268</v>
      </c>
      <c r="N27" s="66">
        <v>275</v>
      </c>
      <c r="O27" s="339">
        <f t="shared" si="0"/>
        <v>720</v>
      </c>
      <c r="P27" s="339">
        <f t="shared" si="1"/>
        <v>754</v>
      </c>
    </row>
    <row r="28" spans="1:16" x14ac:dyDescent="0.3">
      <c r="A28" s="432">
        <v>25</v>
      </c>
      <c r="B28" s="437" t="s">
        <v>94</v>
      </c>
      <c r="C28" s="66"/>
      <c r="D28" s="66"/>
      <c r="E28" s="66"/>
      <c r="F28" s="66"/>
      <c r="G28" s="66"/>
      <c r="H28" s="66">
        <v>17</v>
      </c>
      <c r="I28" s="66">
        <v>17</v>
      </c>
      <c r="J28" s="66"/>
      <c r="K28" s="66"/>
      <c r="L28" s="66"/>
      <c r="M28" s="66"/>
      <c r="N28" s="66">
        <v>173</v>
      </c>
      <c r="O28" s="339">
        <f t="shared" si="0"/>
        <v>190</v>
      </c>
      <c r="P28" s="339">
        <f t="shared" si="1"/>
        <v>190</v>
      </c>
    </row>
    <row r="29" spans="1:16" ht="27.6" x14ac:dyDescent="0.3">
      <c r="A29" s="432">
        <v>26</v>
      </c>
      <c r="B29" s="437" t="s">
        <v>252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339">
        <f t="shared" si="0"/>
        <v>0</v>
      </c>
      <c r="P29" s="339">
        <f t="shared" si="1"/>
        <v>0</v>
      </c>
    </row>
    <row r="30" spans="1:16" x14ac:dyDescent="0.3">
      <c r="A30" s="432">
        <v>27</v>
      </c>
      <c r="B30" s="437" t="s">
        <v>95</v>
      </c>
      <c r="C30" s="66"/>
      <c r="D30" s="66">
        <v>20</v>
      </c>
      <c r="E30" s="66"/>
      <c r="F30" s="66"/>
      <c r="G30" s="66">
        <v>10</v>
      </c>
      <c r="H30" s="66"/>
      <c r="I30" s="66"/>
      <c r="J30" s="66"/>
      <c r="K30" s="66"/>
      <c r="L30" s="66"/>
      <c r="M30" s="66"/>
      <c r="N30" s="66"/>
      <c r="O30" s="339">
        <f t="shared" si="0"/>
        <v>20</v>
      </c>
      <c r="P30" s="339">
        <f t="shared" si="1"/>
        <v>30</v>
      </c>
    </row>
    <row r="31" spans="1:16" x14ac:dyDescent="0.3">
      <c r="A31" s="435">
        <v>28</v>
      </c>
      <c r="B31" s="437" t="s">
        <v>96</v>
      </c>
      <c r="C31" s="66"/>
      <c r="D31" s="66"/>
      <c r="E31" s="66">
        <v>14</v>
      </c>
      <c r="F31" s="66"/>
      <c r="G31" s="66"/>
      <c r="H31" s="66"/>
      <c r="I31" s="66"/>
      <c r="J31" s="66"/>
      <c r="K31" s="66"/>
      <c r="L31" s="66"/>
      <c r="M31" s="66"/>
      <c r="N31" s="66"/>
      <c r="O31" s="339">
        <f t="shared" si="0"/>
        <v>14</v>
      </c>
      <c r="P31" s="339">
        <f t="shared" si="1"/>
        <v>14</v>
      </c>
    </row>
    <row r="32" spans="1:16" ht="28.2" customHeight="1" x14ac:dyDescent="0.3">
      <c r="A32" s="435">
        <v>29</v>
      </c>
      <c r="B32" s="437" t="s">
        <v>253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339">
        <f t="shared" si="0"/>
        <v>0</v>
      </c>
      <c r="P32" s="339">
        <f t="shared" si="1"/>
        <v>0</v>
      </c>
    </row>
    <row r="33" spans="1:16" x14ac:dyDescent="0.3">
      <c r="A33" s="432">
        <v>32</v>
      </c>
      <c r="B33" s="437" t="s">
        <v>254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339">
        <f t="shared" si="0"/>
        <v>0</v>
      </c>
      <c r="P33" s="339">
        <f t="shared" si="1"/>
        <v>0</v>
      </c>
    </row>
    <row r="34" spans="1:16" s="308" customFormat="1" x14ac:dyDescent="0.3">
      <c r="A34" s="490" t="s">
        <v>61</v>
      </c>
      <c r="B34" s="490"/>
      <c r="C34" s="341">
        <f t="shared" ref="C34:P34" si="2">SUM(C4:C33)</f>
        <v>212</v>
      </c>
      <c r="D34" s="341">
        <f t="shared" si="2"/>
        <v>352</v>
      </c>
      <c r="E34" s="341">
        <f t="shared" si="2"/>
        <v>71</v>
      </c>
      <c r="F34" s="341">
        <f t="shared" si="2"/>
        <v>90</v>
      </c>
      <c r="G34" s="341">
        <f t="shared" si="2"/>
        <v>100</v>
      </c>
      <c r="H34" s="341">
        <f t="shared" si="2"/>
        <v>92</v>
      </c>
      <c r="I34" s="341">
        <f t="shared" si="2"/>
        <v>107</v>
      </c>
      <c r="J34" s="341">
        <f t="shared" si="2"/>
        <v>32</v>
      </c>
      <c r="K34" s="341">
        <f t="shared" si="2"/>
        <v>102</v>
      </c>
      <c r="L34" s="341">
        <f t="shared" si="2"/>
        <v>121</v>
      </c>
      <c r="M34" s="341">
        <f t="shared" si="2"/>
        <v>268</v>
      </c>
      <c r="N34" s="341">
        <f t="shared" si="2"/>
        <v>448</v>
      </c>
      <c r="O34" s="340">
        <f t="shared" si="2"/>
        <v>1667</v>
      </c>
      <c r="P34" s="340">
        <f t="shared" si="2"/>
        <v>1679</v>
      </c>
    </row>
    <row r="36" spans="1:16" ht="27.6" x14ac:dyDescent="0.3">
      <c r="B36" s="440" t="s">
        <v>275</v>
      </c>
    </row>
  </sheetData>
  <mergeCells count="2">
    <mergeCell ref="A34:B34"/>
    <mergeCell ref="A2:P2"/>
  </mergeCells>
  <pageMargins left="0.7" right="0.7" top="0.75" bottom="0.75" header="0.3" footer="0.3"/>
  <pageSetup paperSize="9" scale="73" orientation="landscape" r:id="rId1"/>
  <headerFooter>
    <oddHeader>&amp;LAugstākās izglītības finansējums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53066"/>
    <pageSetUpPr fitToPage="1"/>
  </sheetPr>
  <dimension ref="A1:J29"/>
  <sheetViews>
    <sheetView zoomScale="80" zoomScaleNormal="80" workbookViewId="0">
      <selection activeCell="G7" sqref="G7"/>
    </sheetView>
  </sheetViews>
  <sheetFormatPr defaultColWidth="9.109375" defaultRowHeight="14.4" x14ac:dyDescent="0.3"/>
  <cols>
    <col min="1" max="1" width="72.109375" bestFit="1" customWidth="1"/>
    <col min="2" max="2" width="20.88671875" customWidth="1"/>
    <col min="3" max="3" width="23.6640625" customWidth="1"/>
    <col min="4" max="5" width="18.33203125" customWidth="1"/>
    <col min="6" max="6" width="18.88671875" customWidth="1"/>
    <col min="7" max="7" width="15.44140625" customWidth="1"/>
    <col min="8" max="9" width="15.109375" customWidth="1"/>
    <col min="10" max="10" width="10.88671875" bestFit="1" customWidth="1"/>
  </cols>
  <sheetData>
    <row r="1" spans="1:10" ht="25.5" customHeight="1" thickBot="1" x14ac:dyDescent="0.35">
      <c r="A1" s="276" t="s">
        <v>204</v>
      </c>
      <c r="B1" s="18" t="s">
        <v>112</v>
      </c>
      <c r="C1" s="19"/>
      <c r="D1" s="18"/>
      <c r="E1" s="18"/>
    </row>
    <row r="2" spans="1:10" ht="8.25" customHeight="1" x14ac:dyDescent="0.35">
      <c r="A2" s="21"/>
      <c r="B2" s="22"/>
      <c r="C2" s="20"/>
      <c r="D2" s="20"/>
      <c r="E2" s="20"/>
    </row>
    <row r="3" spans="1:10" s="141" customFormat="1" ht="18" customHeight="1" x14ac:dyDescent="0.3">
      <c r="A3" s="195" t="s">
        <v>205</v>
      </c>
      <c r="C3" s="294"/>
      <c r="E3" s="289"/>
    </row>
    <row r="4" spans="1:10" ht="16.2" customHeight="1" x14ac:dyDescent="0.3">
      <c r="B4" s="24"/>
      <c r="C4" s="31"/>
      <c r="D4" s="67"/>
      <c r="E4" s="67" t="s">
        <v>112</v>
      </c>
      <c r="F4" s="67"/>
      <c r="G4" s="132"/>
      <c r="H4" s="27"/>
    </row>
    <row r="5" spans="1:10" s="299" customFormat="1" ht="36" customHeight="1" x14ac:dyDescent="0.3">
      <c r="A5" s="253" t="s">
        <v>65</v>
      </c>
      <c r="B5" s="260">
        <f>SUM(B7:B8)</f>
        <v>503199668</v>
      </c>
      <c r="D5" s="296"/>
      <c r="E5" s="296"/>
      <c r="F5" s="296"/>
      <c r="G5" s="297"/>
      <c r="H5" s="298"/>
    </row>
    <row r="6" spans="1:10" s="273" customFormat="1" ht="33.6" customHeight="1" x14ac:dyDescent="0.3">
      <c r="A6" s="448" t="s">
        <v>59</v>
      </c>
      <c r="B6" s="449"/>
      <c r="C6" s="255" t="s">
        <v>26</v>
      </c>
      <c r="D6" s="294"/>
      <c r="E6" s="294"/>
      <c r="F6" s="300"/>
      <c r="G6" s="294"/>
      <c r="H6" s="275"/>
    </row>
    <row r="7" spans="1:10" s="273" customFormat="1" ht="23.4" customHeight="1" x14ac:dyDescent="0.3">
      <c r="A7" s="280" t="s">
        <v>66</v>
      </c>
      <c r="B7" s="410">
        <v>462528734</v>
      </c>
      <c r="C7" s="411">
        <f>B7/B5</f>
        <v>0.91917535605369283</v>
      </c>
      <c r="D7" s="294"/>
      <c r="E7" s="294"/>
      <c r="F7" s="294"/>
      <c r="G7" s="294"/>
      <c r="H7" s="294"/>
    </row>
    <row r="8" spans="1:10" s="273" customFormat="1" ht="23.4" customHeight="1" x14ac:dyDescent="0.3">
      <c r="A8" s="373" t="s">
        <v>129</v>
      </c>
      <c r="B8" s="410">
        <v>40670934</v>
      </c>
      <c r="C8" s="411">
        <f>B8/B5</f>
        <v>8.0824643946307215E-2</v>
      </c>
      <c r="D8" s="294"/>
      <c r="E8" s="294"/>
      <c r="F8" s="275"/>
      <c r="G8" s="275"/>
      <c r="H8" s="275"/>
    </row>
    <row r="9" spans="1:10" s="259" customFormat="1" ht="31.5" customHeight="1" x14ac:dyDescent="0.3">
      <c r="A9" s="446" t="s">
        <v>132</v>
      </c>
      <c r="B9" s="446"/>
      <c r="C9" s="446"/>
      <c r="D9" s="446"/>
      <c r="E9" s="446"/>
    </row>
    <row r="10" spans="1:10" s="299" customFormat="1" ht="51" customHeight="1" x14ac:dyDescent="0.3">
      <c r="A10" s="253"/>
      <c r="B10" s="254" t="s">
        <v>66</v>
      </c>
      <c r="C10" s="254" t="s">
        <v>129</v>
      </c>
      <c r="D10" s="254" t="s">
        <v>61</v>
      </c>
      <c r="E10" s="255" t="s">
        <v>26</v>
      </c>
      <c r="F10" s="269"/>
      <c r="G10" s="298"/>
      <c r="H10" s="269"/>
      <c r="I10" s="269"/>
      <c r="J10" s="298"/>
    </row>
    <row r="11" spans="1:10" s="273" customFormat="1" ht="23.4" customHeight="1" x14ac:dyDescent="0.3">
      <c r="A11" s="263" t="s">
        <v>137</v>
      </c>
      <c r="B11" s="412">
        <f>SUM(B12:B15)</f>
        <v>285947966</v>
      </c>
      <c r="C11" s="412">
        <f>SUM(C12:C15)</f>
        <v>31883098</v>
      </c>
      <c r="D11" s="413">
        <f>SUM(B11:C11)</f>
        <v>317831064</v>
      </c>
      <c r="E11" s="414">
        <f>D11/B5</f>
        <v>0.63162017825496652</v>
      </c>
      <c r="F11" s="295"/>
      <c r="G11" s="301" t="s">
        <v>112</v>
      </c>
      <c r="H11" s="295"/>
      <c r="I11" s="295"/>
      <c r="J11" s="301"/>
    </row>
    <row r="12" spans="1:10" s="273" customFormat="1" ht="23.4" customHeight="1" x14ac:dyDescent="0.3">
      <c r="A12" s="252" t="s">
        <v>131</v>
      </c>
      <c r="B12" s="415">
        <v>185373418</v>
      </c>
      <c r="C12" s="415">
        <v>2632944</v>
      </c>
      <c r="D12" s="416">
        <f t="shared" ref="D12:D15" si="0">SUM(B12:C12)</f>
        <v>188006362</v>
      </c>
      <c r="E12" s="417">
        <f>D12/B5</f>
        <v>0.3736217926121525</v>
      </c>
      <c r="F12" s="140"/>
      <c r="G12" s="301"/>
      <c r="H12" s="295"/>
      <c r="I12" s="295"/>
      <c r="J12" s="301"/>
    </row>
    <row r="13" spans="1:10" s="273" customFormat="1" ht="23.4" customHeight="1" x14ac:dyDescent="0.3">
      <c r="A13" s="252" t="s">
        <v>62</v>
      </c>
      <c r="B13" s="415">
        <v>77592677</v>
      </c>
      <c r="C13" s="415">
        <v>26211636</v>
      </c>
      <c r="D13" s="416">
        <f t="shared" si="0"/>
        <v>103804313</v>
      </c>
      <c r="E13" s="417">
        <f>D13/B5</f>
        <v>0.20628851647016588</v>
      </c>
      <c r="F13" s="140"/>
      <c r="G13" s="301"/>
      <c r="H13" s="295"/>
      <c r="I13" s="295"/>
      <c r="J13" s="301"/>
    </row>
    <row r="14" spans="1:10" s="273" customFormat="1" ht="23.4" customHeight="1" x14ac:dyDescent="0.3">
      <c r="A14" s="252" t="s">
        <v>63</v>
      </c>
      <c r="B14" s="415">
        <v>14313533</v>
      </c>
      <c r="C14" s="415">
        <v>727752</v>
      </c>
      <c r="D14" s="416">
        <f t="shared" si="0"/>
        <v>15041285</v>
      </c>
      <c r="E14" s="417">
        <f>D14/B5</f>
        <v>2.9891285619846632E-2</v>
      </c>
      <c r="F14" s="302"/>
      <c r="G14" s="301"/>
      <c r="H14" s="303"/>
      <c r="I14" s="303"/>
      <c r="J14" s="301"/>
    </row>
    <row r="15" spans="1:10" s="273" customFormat="1" ht="23.4" customHeight="1" x14ac:dyDescent="0.3">
      <c r="A15" s="252" t="s">
        <v>37</v>
      </c>
      <c r="B15" s="415">
        <v>8668338</v>
      </c>
      <c r="C15" s="415">
        <v>2310766</v>
      </c>
      <c r="D15" s="416">
        <f t="shared" si="0"/>
        <v>10979104</v>
      </c>
      <c r="E15" s="417">
        <f>D15/B5</f>
        <v>2.181858355280155E-2</v>
      </c>
      <c r="F15" s="140"/>
      <c r="G15" s="301"/>
      <c r="H15" s="295"/>
      <c r="I15" s="295"/>
      <c r="J15" s="301"/>
    </row>
    <row r="16" spans="1:10" s="259" customFormat="1" ht="30.75" customHeight="1" x14ac:dyDescent="0.3">
      <c r="A16" s="447" t="s">
        <v>133</v>
      </c>
      <c r="B16" s="447"/>
      <c r="C16" s="447"/>
      <c r="D16" s="447"/>
      <c r="E16" s="447"/>
      <c r="F16" s="291"/>
      <c r="G16" s="292"/>
      <c r="H16" s="290"/>
      <c r="I16" s="290"/>
      <c r="J16" s="290"/>
    </row>
    <row r="17" spans="1:10" s="299" customFormat="1" ht="53.25" customHeight="1" x14ac:dyDescent="0.3">
      <c r="A17" s="268"/>
      <c r="B17" s="254" t="s">
        <v>66</v>
      </c>
      <c r="C17" s="254" t="s">
        <v>129</v>
      </c>
      <c r="D17" s="254" t="s">
        <v>61</v>
      </c>
      <c r="E17" s="255" t="s">
        <v>26</v>
      </c>
      <c r="F17" s="269"/>
      <c r="G17" s="301"/>
      <c r="H17" s="295"/>
      <c r="I17" s="295"/>
      <c r="J17" s="298"/>
    </row>
    <row r="18" spans="1:10" s="273" customFormat="1" ht="23.4" customHeight="1" x14ac:dyDescent="0.3">
      <c r="A18" s="263" t="s">
        <v>138</v>
      </c>
      <c r="B18" s="412">
        <f>SUM(B19:B21)</f>
        <v>125614721</v>
      </c>
      <c r="C18" s="412">
        <f>SUM(C19:C21)</f>
        <v>1083176</v>
      </c>
      <c r="D18" s="413">
        <f>SUM(B18:C18)</f>
        <v>126697897</v>
      </c>
      <c r="E18" s="414">
        <f>D18/B5</f>
        <v>0.25178454012811469</v>
      </c>
      <c r="F18" s="295"/>
      <c r="G18" s="301"/>
      <c r="H18" s="295"/>
      <c r="I18" s="295"/>
      <c r="J18" s="301"/>
    </row>
    <row r="19" spans="1:10" s="273" customFormat="1" ht="23.4" customHeight="1" x14ac:dyDescent="0.3">
      <c r="A19" s="252" t="s">
        <v>131</v>
      </c>
      <c r="B19" s="415">
        <v>78312969</v>
      </c>
      <c r="C19" s="415">
        <v>692350</v>
      </c>
      <c r="D19" s="416">
        <f>SUM(B19:C19)</f>
        <v>79005319</v>
      </c>
      <c r="E19" s="417">
        <f>D19/B5</f>
        <v>0.15700590446335508</v>
      </c>
      <c r="F19" s="302"/>
      <c r="G19" s="301"/>
      <c r="H19" s="295"/>
      <c r="I19" s="295"/>
      <c r="J19" s="301"/>
    </row>
    <row r="20" spans="1:10" s="273" customFormat="1" ht="23.4" customHeight="1" x14ac:dyDescent="0.3">
      <c r="A20" s="252" t="s">
        <v>100</v>
      </c>
      <c r="B20" s="415">
        <v>33239897</v>
      </c>
      <c r="C20" s="415">
        <v>63057</v>
      </c>
      <c r="D20" s="416">
        <f t="shared" ref="D20:D21" si="1">SUM(B20:C20)</f>
        <v>33302954</v>
      </c>
      <c r="E20" s="417">
        <f>D20/B5</f>
        <v>6.6182384683131396E-2</v>
      </c>
      <c r="F20" s="302"/>
      <c r="G20" s="301"/>
      <c r="H20" s="295"/>
      <c r="I20" s="295"/>
      <c r="J20" s="301"/>
    </row>
    <row r="21" spans="1:10" s="273" customFormat="1" ht="23.4" customHeight="1" x14ac:dyDescent="0.3">
      <c r="A21" s="252" t="s">
        <v>98</v>
      </c>
      <c r="B21" s="415">
        <v>14061855</v>
      </c>
      <c r="C21" s="415">
        <v>327769</v>
      </c>
      <c r="D21" s="416">
        <f t="shared" si="1"/>
        <v>14389624</v>
      </c>
      <c r="E21" s="417">
        <f>D21/B5</f>
        <v>2.859625098162823E-2</v>
      </c>
      <c r="F21" s="140"/>
      <c r="G21" s="301"/>
      <c r="H21" s="303"/>
      <c r="I21" s="303"/>
      <c r="J21" s="301"/>
    </row>
    <row r="22" spans="1:10" s="259" customFormat="1" ht="27" customHeight="1" x14ac:dyDescent="0.3">
      <c r="A22" s="446" t="s">
        <v>121</v>
      </c>
      <c r="B22" s="446"/>
      <c r="C22" s="446"/>
      <c r="D22" s="446"/>
      <c r="E22" s="446"/>
      <c r="F22" s="290"/>
      <c r="G22" s="301"/>
      <c r="H22" s="295"/>
      <c r="I22" s="295"/>
      <c r="J22" s="290"/>
    </row>
    <row r="23" spans="1:10" s="299" customFormat="1" ht="45.75" customHeight="1" x14ac:dyDescent="0.3">
      <c r="A23" s="253"/>
      <c r="B23" s="254" t="s">
        <v>66</v>
      </c>
      <c r="C23" s="254" t="s">
        <v>129</v>
      </c>
      <c r="D23" s="254" t="s">
        <v>61</v>
      </c>
      <c r="E23" s="255" t="s">
        <v>26</v>
      </c>
      <c r="F23" s="293"/>
      <c r="G23" s="298"/>
      <c r="H23" s="269"/>
      <c r="I23" s="269"/>
      <c r="J23" s="298"/>
    </row>
    <row r="24" spans="1:10" s="273" customFormat="1" ht="23.4" customHeight="1" x14ac:dyDescent="0.3">
      <c r="A24" s="349" t="s">
        <v>121</v>
      </c>
      <c r="B24" s="418">
        <v>50966047</v>
      </c>
      <c r="C24" s="418">
        <v>7704660</v>
      </c>
      <c r="D24" s="419">
        <f>SUM(B24:C24)</f>
        <v>58670707</v>
      </c>
      <c r="E24" s="420">
        <f>D24/B5</f>
        <v>0.11659528161691872</v>
      </c>
      <c r="F24" s="140"/>
      <c r="G24" s="294"/>
      <c r="H24" s="294"/>
      <c r="I24" s="295"/>
      <c r="J24" s="294"/>
    </row>
    <row r="25" spans="1:10" ht="25.5" customHeight="1" x14ac:dyDescent="0.3">
      <c r="B25" s="139"/>
    </row>
    <row r="26" spans="1:10" ht="43.65" customHeight="1" x14ac:dyDescent="0.3">
      <c r="A26" s="445" t="s">
        <v>164</v>
      </c>
      <c r="B26" s="445"/>
      <c r="C26" s="445"/>
      <c r="D26" s="445"/>
      <c r="E26" s="29"/>
      <c r="F26" s="29"/>
    </row>
    <row r="27" spans="1:10" x14ac:dyDescent="0.3">
      <c r="B27" s="28"/>
      <c r="C27" s="28"/>
      <c r="D27" s="28"/>
      <c r="E27" s="28"/>
      <c r="F27" s="28"/>
    </row>
    <row r="28" spans="1:10" x14ac:dyDescent="0.3">
      <c r="B28" s="28"/>
      <c r="C28" s="28"/>
      <c r="D28" s="28"/>
      <c r="E28" s="28"/>
      <c r="F28" s="28"/>
    </row>
    <row r="29" spans="1:10" x14ac:dyDescent="0.3">
      <c r="B29" s="28"/>
      <c r="C29" s="28"/>
      <c r="D29" s="28"/>
      <c r="E29" s="28"/>
      <c r="F29" s="28"/>
    </row>
  </sheetData>
  <mergeCells count="5">
    <mergeCell ref="A26:D26"/>
    <mergeCell ref="A9:E9"/>
    <mergeCell ref="A16:E16"/>
    <mergeCell ref="A22:E22"/>
    <mergeCell ref="A6:B6"/>
  </mergeCells>
  <pageMargins left="0.70866141732283472" right="0.33291666666666669" top="0.74803149606299213" bottom="0.74803149606299213" header="0.31496062992125984" footer="0.31496062992125984"/>
  <pageSetup paperSize="9" scale="49" firstPageNumber="2" orientation="portrait" useFirstPageNumber="1" r:id="rId1"/>
  <headerFooter>
    <oddHeader>&amp;R&amp;"-,Bold"&amp;E&amp;K512373Augstākās izglītības finansējums 2016. gadā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53066"/>
    <pageSetUpPr fitToPage="1"/>
  </sheetPr>
  <dimension ref="A1:K29"/>
  <sheetViews>
    <sheetView zoomScale="80" zoomScaleNormal="80" workbookViewId="0">
      <selection activeCell="B3" sqref="B3"/>
    </sheetView>
  </sheetViews>
  <sheetFormatPr defaultColWidth="9.109375" defaultRowHeight="14.4" x14ac:dyDescent="0.3"/>
  <cols>
    <col min="1" max="1" width="72.109375" bestFit="1" customWidth="1"/>
    <col min="2" max="2" width="20.88671875" customWidth="1"/>
    <col min="3" max="3" width="23.6640625" customWidth="1"/>
    <col min="4" max="4" width="18.44140625" customWidth="1"/>
    <col min="5" max="5" width="15" customWidth="1"/>
    <col min="6" max="6" width="17.6640625" customWidth="1"/>
    <col min="7" max="7" width="18.88671875" customWidth="1"/>
    <col min="8" max="8" width="12" customWidth="1"/>
    <col min="9" max="9" width="10.88671875" customWidth="1"/>
    <col min="10" max="10" width="14" bestFit="1" customWidth="1"/>
    <col min="11" max="11" width="10.44140625" bestFit="1" customWidth="1"/>
  </cols>
  <sheetData>
    <row r="1" spans="1:11" ht="18" customHeight="1" x14ac:dyDescent="0.3">
      <c r="A1" s="195" t="s">
        <v>206</v>
      </c>
      <c r="E1" s="23"/>
    </row>
    <row r="2" spans="1:11" ht="10.199999999999999" customHeight="1" x14ac:dyDescent="0.3">
      <c r="B2" s="24"/>
      <c r="C2" s="25"/>
    </row>
    <row r="3" spans="1:11" s="259" customFormat="1" ht="36" customHeight="1" x14ac:dyDescent="0.3">
      <c r="A3" s="253" t="s">
        <v>58</v>
      </c>
      <c r="B3" s="260">
        <f>SUM(B5:B6)</f>
        <v>460538029</v>
      </c>
      <c r="D3" s="261"/>
      <c r="E3" s="277"/>
      <c r="F3" s="278"/>
    </row>
    <row r="4" spans="1:11" s="273" customFormat="1" ht="34.799999999999997" customHeight="1" x14ac:dyDescent="0.3">
      <c r="A4" s="450" t="s">
        <v>59</v>
      </c>
      <c r="B4" s="451"/>
      <c r="C4" s="255" t="s">
        <v>26</v>
      </c>
      <c r="D4" s="279"/>
      <c r="E4" s="279"/>
      <c r="F4" s="143"/>
    </row>
    <row r="5" spans="1:11" s="273" customFormat="1" ht="21.6" customHeight="1" x14ac:dyDescent="0.3">
      <c r="A5" s="280" t="s">
        <v>60</v>
      </c>
      <c r="B5" s="407">
        <v>429318323</v>
      </c>
      <c r="C5" s="411">
        <f>B5/B3</f>
        <v>0.93221036258875378</v>
      </c>
      <c r="D5" s="279"/>
      <c r="E5" s="281"/>
      <c r="F5" s="145"/>
      <c r="G5" s="282"/>
    </row>
    <row r="6" spans="1:11" s="273" customFormat="1" ht="21.6" customHeight="1" x14ac:dyDescent="0.3">
      <c r="A6" s="280" t="s">
        <v>156</v>
      </c>
      <c r="B6" s="410">
        <v>31219706</v>
      </c>
      <c r="C6" s="411">
        <f>B6/B3</f>
        <v>6.7789637411246231E-2</v>
      </c>
      <c r="D6" s="279"/>
      <c r="E6" s="279" t="s">
        <v>112</v>
      </c>
    </row>
    <row r="7" spans="1:11" s="259" customFormat="1" ht="31.5" customHeight="1" x14ac:dyDescent="0.3">
      <c r="A7" s="447" t="s">
        <v>134</v>
      </c>
      <c r="B7" s="447"/>
      <c r="C7" s="447"/>
      <c r="D7" s="447"/>
      <c r="E7" s="447"/>
      <c r="F7" s="261"/>
    </row>
    <row r="8" spans="1:11" s="259" customFormat="1" ht="51" customHeight="1" x14ac:dyDescent="0.3">
      <c r="A8" s="253"/>
      <c r="B8" s="254" t="s">
        <v>60</v>
      </c>
      <c r="C8" s="254" t="s">
        <v>156</v>
      </c>
      <c r="D8" s="254" t="s">
        <v>61</v>
      </c>
      <c r="E8" s="255" t="s">
        <v>26</v>
      </c>
      <c r="F8" s="256"/>
      <c r="G8" s="269"/>
      <c r="H8" s="256"/>
      <c r="I8" s="256"/>
    </row>
    <row r="9" spans="1:11" s="273" customFormat="1" ht="24" customHeight="1" x14ac:dyDescent="0.3">
      <c r="A9" s="263" t="s">
        <v>139</v>
      </c>
      <c r="B9" s="412">
        <f>SUM(B10:B13)</f>
        <v>255266379</v>
      </c>
      <c r="C9" s="412">
        <f>SUM(C10:C13)</f>
        <v>23338811</v>
      </c>
      <c r="D9" s="421">
        <f>SUM(D10:D13)</f>
        <v>278605190</v>
      </c>
      <c r="E9" s="422">
        <f>D9/B3</f>
        <v>0.60495588302437453</v>
      </c>
      <c r="F9" s="275"/>
      <c r="G9" s="142"/>
      <c r="H9" s="272"/>
      <c r="I9" s="272"/>
      <c r="J9" s="143"/>
    </row>
    <row r="10" spans="1:11" s="273" customFormat="1" ht="24" customHeight="1" x14ac:dyDescent="0.3">
      <c r="A10" s="252" t="s">
        <v>131</v>
      </c>
      <c r="B10" s="415">
        <v>158267948</v>
      </c>
      <c r="C10" s="415">
        <v>2533835</v>
      </c>
      <c r="D10" s="423">
        <f>SUM(B10:C10)</f>
        <v>160801783</v>
      </c>
      <c r="E10" s="417">
        <f>D10/B3</f>
        <v>0.34916070524981552</v>
      </c>
      <c r="F10" s="275" t="s">
        <v>112</v>
      </c>
      <c r="G10" s="144"/>
      <c r="H10" s="270"/>
      <c r="I10" s="272"/>
      <c r="J10" s="145"/>
      <c r="K10" s="284"/>
    </row>
    <row r="11" spans="1:11" s="273" customFormat="1" ht="24" customHeight="1" x14ac:dyDescent="0.3">
      <c r="A11" s="252" t="s">
        <v>62</v>
      </c>
      <c r="B11" s="415">
        <v>75795796</v>
      </c>
      <c r="C11" s="415">
        <v>19551885</v>
      </c>
      <c r="D11" s="423">
        <f>SUM(B11:C11)</f>
        <v>95347681</v>
      </c>
      <c r="E11" s="417">
        <f>D11/B3</f>
        <v>0.20703541292135075</v>
      </c>
      <c r="F11" s="272"/>
      <c r="G11" s="142"/>
      <c r="H11" s="272"/>
      <c r="I11" s="272"/>
    </row>
    <row r="12" spans="1:11" s="273" customFormat="1" ht="24" customHeight="1" x14ac:dyDescent="0.3">
      <c r="A12" s="252" t="s">
        <v>63</v>
      </c>
      <c r="B12" s="415">
        <v>12988720</v>
      </c>
      <c r="C12" s="415">
        <v>727752</v>
      </c>
      <c r="D12" s="423">
        <f>SUM(B12:C12)</f>
        <v>13716472</v>
      </c>
      <c r="E12" s="417">
        <f>D12/B3</f>
        <v>2.9783581672470309E-2</v>
      </c>
      <c r="F12" s="272"/>
      <c r="G12" s="144"/>
      <c r="H12" s="270"/>
      <c r="I12" s="272"/>
    </row>
    <row r="13" spans="1:11" s="273" customFormat="1" ht="24" customHeight="1" x14ac:dyDescent="0.3">
      <c r="A13" s="252" t="s">
        <v>37</v>
      </c>
      <c r="B13" s="415">
        <v>8213915</v>
      </c>
      <c r="C13" s="415">
        <v>525339</v>
      </c>
      <c r="D13" s="423">
        <f>SUM(B13:C13)</f>
        <v>8739254</v>
      </c>
      <c r="E13" s="417">
        <f>D13/B3</f>
        <v>1.8976183180737936E-2</v>
      </c>
      <c r="F13" s="272"/>
      <c r="G13" s="272"/>
      <c r="H13" s="272"/>
      <c r="I13" s="272"/>
    </row>
    <row r="14" spans="1:11" s="259" customFormat="1" ht="30.75" customHeight="1" x14ac:dyDescent="0.3">
      <c r="A14" s="452" t="s">
        <v>135</v>
      </c>
      <c r="B14" s="452"/>
      <c r="C14" s="452"/>
      <c r="D14" s="452"/>
      <c r="E14" s="452"/>
      <c r="F14" s="256"/>
      <c r="G14" s="256"/>
      <c r="H14" s="256"/>
      <c r="I14" s="256"/>
    </row>
    <row r="15" spans="1:11" s="259" customFormat="1" ht="53.25" customHeight="1" x14ac:dyDescent="0.3">
      <c r="A15" s="268"/>
      <c r="B15" s="254" t="s">
        <v>60</v>
      </c>
      <c r="C15" s="254" t="s">
        <v>156</v>
      </c>
      <c r="D15" s="254" t="s">
        <v>61</v>
      </c>
      <c r="E15" s="255" t="s">
        <v>26</v>
      </c>
      <c r="F15" s="285"/>
      <c r="G15" s="269"/>
      <c r="H15" s="256"/>
      <c r="I15" s="256"/>
    </row>
    <row r="16" spans="1:11" s="273" customFormat="1" ht="25.8" customHeight="1" x14ac:dyDescent="0.3">
      <c r="A16" s="263" t="s">
        <v>140</v>
      </c>
      <c r="B16" s="412">
        <f>SUM(B17:B19)</f>
        <v>124900324</v>
      </c>
      <c r="C16" s="412">
        <f>SUM(C17:C19)</f>
        <v>1057870</v>
      </c>
      <c r="D16" s="421">
        <f>SUM(B16:C16)</f>
        <v>125958194</v>
      </c>
      <c r="E16" s="422">
        <f>D16/B3</f>
        <v>0.27350226489113671</v>
      </c>
      <c r="F16" s="270"/>
      <c r="G16" s="144"/>
      <c r="H16" s="270"/>
      <c r="I16" s="272"/>
    </row>
    <row r="17" spans="1:9" s="273" customFormat="1" ht="25.8" customHeight="1" x14ac:dyDescent="0.3">
      <c r="A17" s="252" t="s">
        <v>131</v>
      </c>
      <c r="B17" s="415">
        <v>77598572</v>
      </c>
      <c r="C17" s="415">
        <v>688234</v>
      </c>
      <c r="D17" s="423">
        <f>SUM(B17:C17)</f>
        <v>78286806</v>
      </c>
      <c r="E17" s="417">
        <f>D17/B3</f>
        <v>0.16998988372358714</v>
      </c>
      <c r="F17" s="270"/>
      <c r="G17" s="144"/>
      <c r="H17" s="270"/>
      <c r="I17" s="272"/>
    </row>
    <row r="18" spans="1:9" s="273" customFormat="1" ht="25.8" customHeight="1" x14ac:dyDescent="0.3">
      <c r="A18" s="252" t="s">
        <v>100</v>
      </c>
      <c r="B18" s="415">
        <v>33239897</v>
      </c>
      <c r="C18" s="415">
        <v>52023</v>
      </c>
      <c r="D18" s="423">
        <f>SUM(B18:C18)</f>
        <v>33291920</v>
      </c>
      <c r="E18" s="417">
        <f>D18/B3</f>
        <v>7.2289187653599832E-2</v>
      </c>
      <c r="F18" s="142"/>
      <c r="G18" s="144"/>
      <c r="H18" s="270"/>
      <c r="I18" s="272"/>
    </row>
    <row r="19" spans="1:9" s="273" customFormat="1" ht="25.8" customHeight="1" x14ac:dyDescent="0.3">
      <c r="A19" s="252" t="s">
        <v>98</v>
      </c>
      <c r="B19" s="415">
        <v>14061855</v>
      </c>
      <c r="C19" s="415">
        <v>317613</v>
      </c>
      <c r="D19" s="423">
        <f>SUM(B19:C19)</f>
        <v>14379468</v>
      </c>
      <c r="E19" s="417">
        <f>D19/B3</f>
        <v>3.1223193513949747E-2</v>
      </c>
      <c r="F19" s="142"/>
      <c r="G19" s="144"/>
      <c r="H19" s="270"/>
      <c r="I19" s="272"/>
    </row>
    <row r="20" spans="1:9" s="259" customFormat="1" ht="27" customHeight="1" x14ac:dyDescent="0.3">
      <c r="A20" s="453" t="s">
        <v>136</v>
      </c>
      <c r="B20" s="453"/>
      <c r="C20" s="453"/>
      <c r="D20" s="453"/>
      <c r="E20" s="453"/>
      <c r="F20" s="286"/>
      <c r="G20" s="256"/>
      <c r="H20" s="256"/>
      <c r="I20" s="256"/>
    </row>
    <row r="21" spans="1:9" s="259" customFormat="1" ht="45.75" customHeight="1" x14ac:dyDescent="0.3">
      <c r="A21" s="253"/>
      <c r="B21" s="254" t="s">
        <v>60</v>
      </c>
      <c r="C21" s="254" t="s">
        <v>156</v>
      </c>
      <c r="D21" s="254" t="s">
        <v>61</v>
      </c>
      <c r="E21" s="255" t="s">
        <v>26</v>
      </c>
      <c r="F21" s="256"/>
      <c r="G21" s="256"/>
      <c r="H21" s="256"/>
      <c r="I21" s="256"/>
    </row>
    <row r="22" spans="1:9" s="273" customFormat="1" ht="25.2" customHeight="1" x14ac:dyDescent="0.3">
      <c r="A22" s="274" t="s">
        <v>121</v>
      </c>
      <c r="B22" s="410">
        <v>49151620</v>
      </c>
      <c r="C22" s="410">
        <v>6823025</v>
      </c>
      <c r="D22" s="423">
        <f>SUM(B22:C22)</f>
        <v>55974645</v>
      </c>
      <c r="E22" s="424">
        <f>D22/B3</f>
        <v>0.12154185208448877</v>
      </c>
      <c r="F22" s="288"/>
      <c r="G22" s="144"/>
      <c r="H22" s="270"/>
      <c r="I22" s="272"/>
    </row>
    <row r="23" spans="1:9" ht="25.5" customHeight="1" x14ac:dyDescent="0.3">
      <c r="F23" s="133"/>
      <c r="G23" s="133"/>
      <c r="H23" s="133"/>
      <c r="I23" s="133"/>
    </row>
    <row r="24" spans="1:9" ht="31.35" customHeight="1" x14ac:dyDescent="0.3">
      <c r="A24" s="445" t="s">
        <v>165</v>
      </c>
      <c r="B24" s="445"/>
      <c r="C24" s="445"/>
      <c r="D24" s="445"/>
      <c r="F24" s="133"/>
      <c r="G24" s="133"/>
      <c r="H24" s="133"/>
      <c r="I24" s="133"/>
    </row>
    <row r="26" spans="1:9" x14ac:dyDescent="0.3">
      <c r="B26" s="29"/>
      <c r="C26" s="29"/>
      <c r="D26" s="29"/>
      <c r="E26" s="29"/>
      <c r="F26" s="29"/>
      <c r="G26" s="29"/>
    </row>
    <row r="27" spans="1:9" x14ac:dyDescent="0.3">
      <c r="B27" s="28"/>
      <c r="C27" s="28"/>
      <c r="D27" s="28"/>
      <c r="E27" s="28"/>
      <c r="F27" s="28"/>
      <c r="G27" s="28"/>
    </row>
    <row r="28" spans="1:9" x14ac:dyDescent="0.3">
      <c r="B28" s="28"/>
      <c r="C28" s="28"/>
      <c r="D28" s="28"/>
      <c r="E28" s="28"/>
      <c r="F28" s="28"/>
      <c r="G28" s="28"/>
    </row>
    <row r="29" spans="1:9" x14ac:dyDescent="0.3">
      <c r="B29" s="28"/>
      <c r="C29" s="28"/>
      <c r="D29" s="28"/>
      <c r="E29" s="28"/>
      <c r="F29" s="28"/>
      <c r="G29" s="28"/>
    </row>
  </sheetData>
  <mergeCells count="5">
    <mergeCell ref="A4:B4"/>
    <mergeCell ref="A7:E7"/>
    <mergeCell ref="A14:E14"/>
    <mergeCell ref="A20:E20"/>
    <mergeCell ref="A24:D24"/>
  </mergeCells>
  <pageMargins left="0.70866141732283472" right="0.33291666666666669" top="0.74803149606299213" bottom="0.74803149606299213" header="0.31496062992125984" footer="0.31496062992125984"/>
  <pageSetup paperSize="9" scale="54" firstPageNumber="2" orientation="portrait" useFirstPageNumber="1" r:id="rId1"/>
  <headerFooter>
    <oddHeader>&amp;R&amp;"-,Bold"&amp;E&amp;K512373Augstākās izglītības finansējums 2016. gadā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3066"/>
    <pageSetUpPr fitToPage="1"/>
  </sheetPr>
  <dimension ref="A1:K25"/>
  <sheetViews>
    <sheetView zoomScale="80" zoomScaleNormal="80" workbookViewId="0">
      <selection activeCell="H14" sqref="H14"/>
    </sheetView>
  </sheetViews>
  <sheetFormatPr defaultColWidth="9.109375" defaultRowHeight="14.4" x14ac:dyDescent="0.3"/>
  <cols>
    <col min="1" max="1" width="72.44140625" customWidth="1"/>
    <col min="2" max="2" width="20.33203125" customWidth="1"/>
    <col min="3" max="3" width="23" customWidth="1"/>
    <col min="4" max="4" width="18.44140625" customWidth="1"/>
    <col min="5" max="5" width="16.33203125" customWidth="1"/>
    <col min="6" max="6" width="14.6640625" customWidth="1"/>
    <col min="7" max="7" width="11" customWidth="1"/>
    <col min="8" max="8" width="13.6640625" customWidth="1"/>
    <col min="9" max="9" width="18.88671875" customWidth="1"/>
    <col min="10" max="10" width="12" customWidth="1"/>
    <col min="11" max="11" width="10.88671875" customWidth="1"/>
  </cols>
  <sheetData>
    <row r="1" spans="1:11" ht="21.75" customHeight="1" x14ac:dyDescent="0.3">
      <c r="A1" s="195" t="s">
        <v>207</v>
      </c>
      <c r="B1" t="s">
        <v>112</v>
      </c>
    </row>
    <row r="2" spans="1:11" ht="12.6" customHeight="1" x14ac:dyDescent="0.3">
      <c r="B2" s="24"/>
      <c r="C2" s="30"/>
    </row>
    <row r="3" spans="1:11" s="259" customFormat="1" ht="36" customHeight="1" x14ac:dyDescent="0.3">
      <c r="A3" s="253" t="s">
        <v>64</v>
      </c>
      <c r="B3" s="260">
        <f>SUM(B5:B6)</f>
        <v>42661639</v>
      </c>
      <c r="D3" s="261"/>
      <c r="E3" s="262"/>
    </row>
    <row r="4" spans="1:11" s="251" customFormat="1" ht="32.4" customHeight="1" x14ac:dyDescent="0.3">
      <c r="A4" s="454" t="s">
        <v>59</v>
      </c>
      <c r="B4" s="454"/>
      <c r="C4" s="255" t="s">
        <v>26</v>
      </c>
      <c r="D4" s="250"/>
      <c r="E4" s="250"/>
    </row>
    <row r="5" spans="1:11" s="251" customFormat="1" ht="20.399999999999999" customHeight="1" x14ac:dyDescent="0.3">
      <c r="A5" s="374" t="s">
        <v>141</v>
      </c>
      <c r="B5" s="410">
        <v>33210411</v>
      </c>
      <c r="C5" s="411">
        <f>B5/B3</f>
        <v>0.77846073846342378</v>
      </c>
      <c r="D5" s="250"/>
      <c r="E5" s="250"/>
    </row>
    <row r="6" spans="1:11" s="251" customFormat="1" ht="20.399999999999999" customHeight="1" x14ac:dyDescent="0.3">
      <c r="A6" s="252" t="s">
        <v>157</v>
      </c>
      <c r="B6" s="410">
        <v>9451228</v>
      </c>
      <c r="C6" s="411">
        <f>B6/B3</f>
        <v>0.22153926153657622</v>
      </c>
      <c r="D6" s="250"/>
      <c r="E6" s="250"/>
    </row>
    <row r="7" spans="1:11" ht="31.5" customHeight="1" x14ac:dyDescent="0.3">
      <c r="A7" s="455" t="s">
        <v>142</v>
      </c>
      <c r="B7" s="455"/>
      <c r="C7" s="455"/>
      <c r="D7" s="455"/>
      <c r="E7" s="455"/>
    </row>
    <row r="8" spans="1:11" s="259" customFormat="1" ht="49.2" customHeight="1" x14ac:dyDescent="0.3">
      <c r="A8" s="253"/>
      <c r="B8" s="254" t="s">
        <v>141</v>
      </c>
      <c r="C8" s="254" t="s">
        <v>157</v>
      </c>
      <c r="D8" s="254" t="s">
        <v>61</v>
      </c>
      <c r="E8" s="255" t="s">
        <v>26</v>
      </c>
      <c r="F8" s="256"/>
      <c r="G8" s="256"/>
      <c r="H8" s="256"/>
      <c r="I8" s="257"/>
      <c r="J8" s="258"/>
      <c r="K8" s="256"/>
    </row>
    <row r="9" spans="1:11" s="251" customFormat="1" ht="20.399999999999999" customHeight="1" x14ac:dyDescent="0.3">
      <c r="A9" s="263" t="s">
        <v>144</v>
      </c>
      <c r="B9" s="412">
        <f>SUM(B10:B13)</f>
        <v>30681587</v>
      </c>
      <c r="C9" s="412">
        <f>SUM(C10:C13)</f>
        <v>8544287</v>
      </c>
      <c r="D9" s="421">
        <f>SUM(B9:C9)</f>
        <v>39225874</v>
      </c>
      <c r="E9" s="425">
        <f>D9/B3</f>
        <v>0.91946476786791997</v>
      </c>
      <c r="F9" s="266"/>
      <c r="G9" s="267"/>
      <c r="H9" s="267"/>
      <c r="I9" s="267"/>
      <c r="J9" s="267"/>
      <c r="K9" s="267"/>
    </row>
    <row r="10" spans="1:11" s="251" customFormat="1" ht="20.399999999999999" customHeight="1" x14ac:dyDescent="0.3">
      <c r="A10" s="252" t="s">
        <v>131</v>
      </c>
      <c r="B10" s="415">
        <v>27105470</v>
      </c>
      <c r="C10" s="415">
        <v>99109</v>
      </c>
      <c r="D10" s="423">
        <f>SUM(B10:C10)</f>
        <v>27204579</v>
      </c>
      <c r="E10" s="426">
        <f>D10/B3</f>
        <v>0.63768246222326341</v>
      </c>
      <c r="F10" s="267"/>
      <c r="G10" s="267"/>
      <c r="H10" s="134"/>
      <c r="I10" s="267" t="s">
        <v>112</v>
      </c>
      <c r="J10" s="134"/>
      <c r="K10" s="267"/>
    </row>
    <row r="11" spans="1:11" s="251" customFormat="1" ht="20.399999999999999" customHeight="1" x14ac:dyDescent="0.3">
      <c r="A11" s="252" t="s">
        <v>62</v>
      </c>
      <c r="B11" s="415">
        <v>1796881</v>
      </c>
      <c r="C11" s="415">
        <v>6659751</v>
      </c>
      <c r="D11" s="423">
        <f t="shared" ref="D11:D13" si="0">SUM(B11:C11)</f>
        <v>8456632</v>
      </c>
      <c r="E11" s="426">
        <f>D11/B3</f>
        <v>0.19822567060773263</v>
      </c>
      <c r="F11" s="267"/>
      <c r="G11" s="266"/>
      <c r="H11" s="267"/>
      <c r="I11" s="266"/>
      <c r="J11" s="267"/>
      <c r="K11" s="267"/>
    </row>
    <row r="12" spans="1:11" s="251" customFormat="1" ht="20.399999999999999" customHeight="1" x14ac:dyDescent="0.3">
      <c r="A12" s="252" t="s">
        <v>63</v>
      </c>
      <c r="B12" s="415">
        <v>1324813</v>
      </c>
      <c r="C12" s="415">
        <v>0</v>
      </c>
      <c r="D12" s="423">
        <f t="shared" si="0"/>
        <v>1324813</v>
      </c>
      <c r="E12" s="426">
        <f>D12/B3</f>
        <v>3.1053963960456371E-2</v>
      </c>
      <c r="F12" s="267"/>
      <c r="G12" s="267"/>
      <c r="H12" s="134"/>
      <c r="I12" s="267"/>
      <c r="J12" s="134"/>
      <c r="K12" s="267"/>
    </row>
    <row r="13" spans="1:11" s="251" customFormat="1" ht="20.399999999999999" customHeight="1" x14ac:dyDescent="0.3">
      <c r="A13" s="252" t="s">
        <v>37</v>
      </c>
      <c r="B13" s="415">
        <v>454423</v>
      </c>
      <c r="C13" s="415">
        <v>1785427</v>
      </c>
      <c r="D13" s="423">
        <f t="shared" si="0"/>
        <v>2239850</v>
      </c>
      <c r="E13" s="426">
        <f>D13/B3</f>
        <v>5.2502671076467548E-2</v>
      </c>
      <c r="F13" s="267"/>
      <c r="G13" s="266"/>
      <c r="H13" s="267"/>
      <c r="I13" s="266"/>
      <c r="J13" s="267"/>
      <c r="K13" s="267"/>
    </row>
    <row r="14" spans="1:11" ht="30.75" customHeight="1" x14ac:dyDescent="0.3">
      <c r="A14" s="455" t="s">
        <v>143</v>
      </c>
      <c r="B14" s="455"/>
      <c r="C14" s="455"/>
      <c r="D14" s="455"/>
      <c r="E14" s="455"/>
      <c r="F14" s="133"/>
      <c r="G14" s="133" t="s">
        <v>112</v>
      </c>
      <c r="H14" s="133"/>
      <c r="I14" s="133"/>
      <c r="J14" s="133"/>
      <c r="K14" s="133"/>
    </row>
    <row r="15" spans="1:11" s="259" customFormat="1" ht="49.2" customHeight="1" x14ac:dyDescent="0.3">
      <c r="A15" s="268"/>
      <c r="B15" s="254" t="s">
        <v>141</v>
      </c>
      <c r="C15" s="254" t="s">
        <v>157</v>
      </c>
      <c r="D15" s="254" t="s">
        <v>61</v>
      </c>
      <c r="E15" s="255" t="s">
        <v>26</v>
      </c>
      <c r="F15" s="256"/>
      <c r="G15" s="269"/>
      <c r="H15" s="256"/>
      <c r="I15" s="256"/>
      <c r="J15" s="256"/>
      <c r="K15" s="256"/>
    </row>
    <row r="16" spans="1:11" s="273" customFormat="1" ht="20.399999999999999" customHeight="1" x14ac:dyDescent="0.3">
      <c r="A16" s="263" t="s">
        <v>145</v>
      </c>
      <c r="B16" s="412">
        <v>714397</v>
      </c>
      <c r="C16" s="412">
        <v>25306</v>
      </c>
      <c r="D16" s="421">
        <f>SUM(B16:C16)</f>
        <v>739703</v>
      </c>
      <c r="E16" s="425">
        <f>D16/B3</f>
        <v>1.7338832200047449E-2</v>
      </c>
      <c r="F16" s="270"/>
      <c r="G16" s="142"/>
      <c r="H16" s="144"/>
      <c r="I16" s="271"/>
      <c r="J16" s="272"/>
      <c r="K16" s="272"/>
    </row>
    <row r="17" spans="1:11" ht="27" customHeight="1" x14ac:dyDescent="0.3">
      <c r="A17" s="455" t="s">
        <v>146</v>
      </c>
      <c r="B17" s="455"/>
      <c r="C17" s="455"/>
      <c r="D17" s="455"/>
      <c r="E17" s="455"/>
      <c r="F17" s="135"/>
      <c r="G17" s="135"/>
      <c r="H17" s="133"/>
      <c r="I17" s="133" t="s">
        <v>112</v>
      </c>
      <c r="J17" s="133"/>
      <c r="K17" s="133"/>
    </row>
    <row r="18" spans="1:11" s="259" customFormat="1" ht="49.2" customHeight="1" x14ac:dyDescent="0.3">
      <c r="A18" s="253"/>
      <c r="B18" s="254" t="s">
        <v>141</v>
      </c>
      <c r="C18" s="254" t="s">
        <v>157</v>
      </c>
      <c r="D18" s="254" t="s">
        <v>61</v>
      </c>
      <c r="E18" s="255" t="s">
        <v>26</v>
      </c>
      <c r="F18" s="256"/>
      <c r="G18" s="256"/>
      <c r="H18" s="256" t="s">
        <v>112</v>
      </c>
      <c r="I18" s="256"/>
      <c r="J18" s="256"/>
      <c r="K18" s="256"/>
    </row>
    <row r="19" spans="1:11" s="273" customFormat="1" ht="20.399999999999999" customHeight="1" x14ac:dyDescent="0.3">
      <c r="A19" s="274" t="s">
        <v>121</v>
      </c>
      <c r="B19" s="427">
        <v>1814427</v>
      </c>
      <c r="C19" s="427">
        <v>881635</v>
      </c>
      <c r="D19" s="428">
        <f>SUM(B19:C19)</f>
        <v>2696062</v>
      </c>
      <c r="E19" s="429">
        <f>D19/B3</f>
        <v>6.3196399932032618E-2</v>
      </c>
      <c r="F19" s="275"/>
      <c r="G19" s="142"/>
      <c r="H19" s="144"/>
      <c r="I19" s="271"/>
      <c r="J19" s="272"/>
      <c r="K19" s="272"/>
    </row>
    <row r="20" spans="1:11" ht="16.649999999999999" customHeight="1" x14ac:dyDescent="0.3">
      <c r="A20" s="29"/>
      <c r="B20" s="194"/>
      <c r="C20" s="194"/>
    </row>
    <row r="22" spans="1:11" ht="31.65" customHeight="1" x14ac:dyDescent="0.3">
      <c r="A22" s="445" t="s">
        <v>159</v>
      </c>
      <c r="B22" s="445"/>
      <c r="C22" s="445"/>
      <c r="D22" s="445"/>
      <c r="E22" s="29"/>
      <c r="F22" s="29"/>
      <c r="G22" s="29"/>
      <c r="H22" s="29"/>
      <c r="I22" s="29"/>
    </row>
    <row r="23" spans="1:11" x14ac:dyDescent="0.3">
      <c r="B23" s="28"/>
      <c r="C23" s="28"/>
      <c r="D23" s="28"/>
      <c r="E23" s="28"/>
      <c r="F23" s="28"/>
      <c r="G23" s="28"/>
      <c r="H23" s="28"/>
      <c r="I23" s="28"/>
    </row>
    <row r="24" spans="1:11" x14ac:dyDescent="0.3">
      <c r="B24" s="28"/>
      <c r="C24" s="28"/>
      <c r="D24" s="28"/>
      <c r="E24" s="28"/>
      <c r="F24" s="28"/>
      <c r="G24" s="28"/>
      <c r="H24" s="28"/>
      <c r="I24" s="28"/>
    </row>
    <row r="25" spans="1:11" x14ac:dyDescent="0.3">
      <c r="B25" s="28"/>
      <c r="C25" s="28"/>
      <c r="D25" s="28"/>
      <c r="E25" s="28"/>
      <c r="F25" s="28"/>
      <c r="G25" s="28"/>
      <c r="H25" s="28"/>
      <c r="I25" s="28"/>
    </row>
  </sheetData>
  <mergeCells count="5">
    <mergeCell ref="A4:B4"/>
    <mergeCell ref="A7:E7"/>
    <mergeCell ref="A14:E14"/>
    <mergeCell ref="A17:E17"/>
    <mergeCell ref="A22:D22"/>
  </mergeCells>
  <pageMargins left="0.70866141732283472" right="0.63" top="0.74803149606299213" bottom="0.74803149606299213" header="0.31496062992125984" footer="0.31496062992125984"/>
  <pageSetup paperSize="9" scale="58" firstPageNumber="2" orientation="portrait" useFirstPageNumber="1" r:id="rId1"/>
  <headerFooter>
    <oddHeader>&amp;R&amp;E&amp;K512373Augstākās izglītības finansējums 2016. gadā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3066"/>
  </sheetPr>
  <dimension ref="A1:W38"/>
  <sheetViews>
    <sheetView zoomScale="80" zoomScaleNormal="80" workbookViewId="0">
      <selection activeCell="A25" sqref="A25"/>
    </sheetView>
  </sheetViews>
  <sheetFormatPr defaultColWidth="9.109375" defaultRowHeight="13.8" x14ac:dyDescent="0.3"/>
  <cols>
    <col min="1" max="1" width="5.21875" style="1" customWidth="1"/>
    <col min="2" max="2" width="11.88671875" style="1" customWidth="1"/>
    <col min="3" max="3" width="12.44140625" style="1" customWidth="1"/>
    <col min="4" max="18" width="14" style="1" customWidth="1"/>
    <col min="19" max="20" width="12.109375" style="2" customWidth="1"/>
    <col min="21" max="21" width="11.44140625" style="2" customWidth="1"/>
    <col min="22" max="22" width="9.88671875" style="1" bestFit="1" customWidth="1"/>
    <col min="23" max="23" width="11.44140625" style="1" bestFit="1" customWidth="1"/>
    <col min="24" max="16384" width="9.109375" style="1"/>
  </cols>
  <sheetData>
    <row r="1" spans="1:21" ht="20.25" customHeight="1" x14ac:dyDescent="0.3">
      <c r="A1" s="231" t="s">
        <v>208</v>
      </c>
    </row>
    <row r="2" spans="1:21" ht="19.5" customHeight="1" x14ac:dyDescent="0.3">
      <c r="A2" s="464" t="s">
        <v>0</v>
      </c>
      <c r="B2" s="456" t="s">
        <v>1</v>
      </c>
      <c r="C2" s="466" t="s">
        <v>147</v>
      </c>
      <c r="D2" s="467" t="s">
        <v>148</v>
      </c>
      <c r="E2" s="467"/>
      <c r="F2" s="467"/>
      <c r="G2" s="467"/>
      <c r="H2" s="467"/>
      <c r="I2" s="467"/>
      <c r="J2" s="467"/>
      <c r="K2" s="458" t="s">
        <v>149</v>
      </c>
      <c r="L2" s="458"/>
      <c r="M2" s="458"/>
      <c r="N2" s="458"/>
      <c r="O2" s="458"/>
      <c r="P2" s="458"/>
      <c r="Q2" s="458" t="s">
        <v>2</v>
      </c>
      <c r="R2" s="457"/>
    </row>
    <row r="3" spans="1:21" ht="25.5" customHeight="1" x14ac:dyDescent="0.3">
      <c r="A3" s="464"/>
      <c r="B3" s="464"/>
      <c r="C3" s="466"/>
      <c r="D3" s="458" t="s">
        <v>151</v>
      </c>
      <c r="E3" s="459"/>
      <c r="F3" s="456" t="s">
        <v>150</v>
      </c>
      <c r="G3" s="457"/>
      <c r="H3" s="456" t="s">
        <v>3</v>
      </c>
      <c r="I3" s="456" t="s">
        <v>4</v>
      </c>
      <c r="J3" s="464" t="s">
        <v>37</v>
      </c>
      <c r="K3" s="458" t="s">
        <v>152</v>
      </c>
      <c r="L3" s="459"/>
      <c r="M3" s="456" t="s">
        <v>150</v>
      </c>
      <c r="N3" s="456"/>
      <c r="O3" s="456" t="s">
        <v>99</v>
      </c>
      <c r="P3" s="456" t="s">
        <v>98</v>
      </c>
      <c r="Q3" s="457"/>
      <c r="R3" s="457"/>
    </row>
    <row r="4" spans="1:21" ht="41.4" x14ac:dyDescent="0.3">
      <c r="A4" s="457"/>
      <c r="B4" s="457"/>
      <c r="C4" s="459"/>
      <c r="D4" s="213" t="s">
        <v>5</v>
      </c>
      <c r="E4" s="347" t="s">
        <v>26</v>
      </c>
      <c r="F4" s="158" t="s">
        <v>7</v>
      </c>
      <c r="G4" s="248" t="s">
        <v>8</v>
      </c>
      <c r="H4" s="457"/>
      <c r="I4" s="457"/>
      <c r="J4" s="457"/>
      <c r="K4" s="213" t="s">
        <v>5</v>
      </c>
      <c r="L4" s="158" t="s">
        <v>26</v>
      </c>
      <c r="M4" s="158" t="s">
        <v>7</v>
      </c>
      <c r="N4" s="248" t="s">
        <v>9</v>
      </c>
      <c r="O4" s="457"/>
      <c r="P4" s="457"/>
      <c r="Q4" s="213" t="s">
        <v>5</v>
      </c>
      <c r="R4" s="158" t="s">
        <v>26</v>
      </c>
    </row>
    <row r="5" spans="1:21" ht="19.8" customHeight="1" x14ac:dyDescent="0.3">
      <c r="A5" s="465" t="s">
        <v>36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68"/>
      <c r="T5" s="69"/>
      <c r="U5" s="69"/>
    </row>
    <row r="6" spans="1:21" s="172" customFormat="1" ht="17.399999999999999" customHeight="1" x14ac:dyDescent="0.3">
      <c r="A6" s="169">
        <v>1</v>
      </c>
      <c r="B6" s="170" t="s">
        <v>10</v>
      </c>
      <c r="C6" s="159">
        <v>129905536</v>
      </c>
      <c r="D6" s="159">
        <v>65161468</v>
      </c>
      <c r="E6" s="396">
        <f t="shared" ref="E6:E17" si="0">D6/C6</f>
        <v>0.50160655201022375</v>
      </c>
      <c r="F6" s="159">
        <v>37082900</v>
      </c>
      <c r="G6" s="159">
        <v>779381</v>
      </c>
      <c r="H6" s="159">
        <v>16494874</v>
      </c>
      <c r="I6" s="159">
        <v>9071566</v>
      </c>
      <c r="J6" s="159">
        <v>2512128</v>
      </c>
      <c r="K6" s="159">
        <v>46167856</v>
      </c>
      <c r="L6" s="396">
        <f>K6/C6</f>
        <v>0.35539560069249088</v>
      </c>
      <c r="M6" s="159">
        <v>25950678</v>
      </c>
      <c r="N6" s="159">
        <v>1421826</v>
      </c>
      <c r="O6" s="159">
        <v>19658809</v>
      </c>
      <c r="P6" s="159">
        <v>558369</v>
      </c>
      <c r="Q6" s="159">
        <v>18576212</v>
      </c>
      <c r="R6" s="160">
        <f>Q6/C6</f>
        <v>0.14299784729728532</v>
      </c>
      <c r="S6" s="146"/>
      <c r="T6" s="147"/>
      <c r="U6" s="148"/>
    </row>
    <row r="7" spans="1:21" s="172" customFormat="1" ht="17.399999999999999" customHeight="1" x14ac:dyDescent="0.3">
      <c r="A7" s="169">
        <v>2</v>
      </c>
      <c r="B7" s="170" t="s">
        <v>11</v>
      </c>
      <c r="C7" s="159">
        <f>D7+K7+Q7</f>
        <v>100682652</v>
      </c>
      <c r="D7" s="171">
        <v>48745128</v>
      </c>
      <c r="E7" s="396">
        <f t="shared" si="0"/>
        <v>0.48414624596896794</v>
      </c>
      <c r="F7" s="159">
        <v>30778572</v>
      </c>
      <c r="G7" s="159">
        <v>3723994</v>
      </c>
      <c r="H7" s="174">
        <v>14071449</v>
      </c>
      <c r="I7" s="174">
        <v>1770106</v>
      </c>
      <c r="J7" s="174">
        <v>2125001</v>
      </c>
      <c r="K7" s="159">
        <v>42448641</v>
      </c>
      <c r="L7" s="396">
        <f t="shared" ref="L7:L17" si="1">K7/C7</f>
        <v>0.42160829255868232</v>
      </c>
      <c r="M7" s="159">
        <v>26228238</v>
      </c>
      <c r="N7" s="159">
        <v>10642789</v>
      </c>
      <c r="O7" s="174">
        <v>11192857</v>
      </c>
      <c r="P7" s="174">
        <v>5027546</v>
      </c>
      <c r="Q7" s="159">
        <v>9488883</v>
      </c>
      <c r="R7" s="160">
        <f t="shared" ref="R7:R14" si="2">Q7/C7</f>
        <v>9.4245461472349773E-2</v>
      </c>
      <c r="S7" s="146"/>
      <c r="T7" s="147"/>
      <c r="U7" s="148"/>
    </row>
    <row r="8" spans="1:21" s="172" customFormat="1" ht="17.399999999999999" customHeight="1" x14ac:dyDescent="0.3">
      <c r="A8" s="169">
        <v>3</v>
      </c>
      <c r="B8" s="170" t="s">
        <v>113</v>
      </c>
      <c r="C8" s="159">
        <f t="shared" ref="C8:C17" si="3">D8+K8+Q8</f>
        <v>39004079</v>
      </c>
      <c r="D8" s="171">
        <v>18480467</v>
      </c>
      <c r="E8" s="396">
        <f t="shared" si="0"/>
        <v>0.47380857268800014</v>
      </c>
      <c r="F8" s="159">
        <v>12259181</v>
      </c>
      <c r="G8" s="159">
        <v>860355</v>
      </c>
      <c r="H8" s="159">
        <v>2552830</v>
      </c>
      <c r="I8" s="159">
        <v>792411</v>
      </c>
      <c r="J8" s="159">
        <v>2876045</v>
      </c>
      <c r="K8" s="159">
        <v>14430236</v>
      </c>
      <c r="L8" s="396">
        <f t="shared" si="1"/>
        <v>0.3699673564910993</v>
      </c>
      <c r="M8" s="159">
        <v>8017709</v>
      </c>
      <c r="N8" s="159">
        <v>4507689</v>
      </c>
      <c r="O8" s="159">
        <v>575667</v>
      </c>
      <c r="P8" s="174">
        <v>5836860</v>
      </c>
      <c r="Q8" s="159">
        <v>6093376</v>
      </c>
      <c r="R8" s="160">
        <f t="shared" si="2"/>
        <v>0.15622407082090056</v>
      </c>
      <c r="S8" s="146"/>
      <c r="T8" s="147"/>
      <c r="U8" s="148"/>
    </row>
    <row r="9" spans="1:21" s="405" customFormat="1" ht="17.399999999999999" customHeight="1" x14ac:dyDescent="0.3">
      <c r="A9" s="397">
        <v>4</v>
      </c>
      <c r="B9" s="398" t="s">
        <v>12</v>
      </c>
      <c r="C9" s="399">
        <f t="shared" si="3"/>
        <v>12621353</v>
      </c>
      <c r="D9" s="400">
        <v>9360661</v>
      </c>
      <c r="E9" s="401">
        <f t="shared" si="0"/>
        <v>0.74165273723031122</v>
      </c>
      <c r="F9" s="399">
        <v>8916692</v>
      </c>
      <c r="G9" s="399">
        <v>1855173</v>
      </c>
      <c r="H9" s="399">
        <v>365737</v>
      </c>
      <c r="I9" s="159">
        <v>0</v>
      </c>
      <c r="J9" s="399">
        <v>78232</v>
      </c>
      <c r="K9" s="399">
        <v>2640844</v>
      </c>
      <c r="L9" s="401">
        <f t="shared" si="1"/>
        <v>0.20923620470800555</v>
      </c>
      <c r="M9" s="399">
        <v>2298368</v>
      </c>
      <c r="N9" s="399">
        <v>232872</v>
      </c>
      <c r="O9" s="399">
        <v>77234</v>
      </c>
      <c r="P9" s="399">
        <v>265242</v>
      </c>
      <c r="Q9" s="399">
        <v>619848</v>
      </c>
      <c r="R9" s="401">
        <f>Q9/C9</f>
        <v>4.9111058061683241E-2</v>
      </c>
      <c r="S9" s="402"/>
      <c r="T9" s="403"/>
      <c r="U9" s="404"/>
    </row>
    <row r="10" spans="1:21" s="405" customFormat="1" ht="17.399999999999999" customHeight="1" x14ac:dyDescent="0.3">
      <c r="A10" s="397">
        <v>5</v>
      </c>
      <c r="B10" s="398" t="s">
        <v>13</v>
      </c>
      <c r="C10" s="399">
        <f t="shared" si="3"/>
        <v>106161169</v>
      </c>
      <c r="D10" s="400">
        <v>86297759</v>
      </c>
      <c r="E10" s="401">
        <f t="shared" si="0"/>
        <v>0.81289382749732153</v>
      </c>
      <c r="F10" s="399">
        <v>46624913</v>
      </c>
      <c r="G10" s="159">
        <v>0</v>
      </c>
      <c r="H10" s="399">
        <v>39137319</v>
      </c>
      <c r="I10" s="399">
        <v>535527</v>
      </c>
      <c r="J10" s="159">
        <v>0</v>
      </c>
      <c r="K10" s="399">
        <v>11969847</v>
      </c>
      <c r="L10" s="401">
        <f t="shared" si="1"/>
        <v>0.11275165027619467</v>
      </c>
      <c r="M10" s="399">
        <v>10596850</v>
      </c>
      <c r="N10" s="399">
        <v>1981778</v>
      </c>
      <c r="O10" s="399">
        <v>701401</v>
      </c>
      <c r="P10" s="399">
        <v>671596</v>
      </c>
      <c r="Q10" s="399">
        <v>7893563</v>
      </c>
      <c r="R10" s="401">
        <f>Q10/C10</f>
        <v>7.4354522226483769E-2</v>
      </c>
      <c r="S10" s="402"/>
      <c r="T10" s="403"/>
      <c r="U10" s="404"/>
    </row>
    <row r="11" spans="1:21" s="405" customFormat="1" ht="17.399999999999999" customHeight="1" x14ac:dyDescent="0.3">
      <c r="A11" s="169">
        <v>6</v>
      </c>
      <c r="B11" s="398" t="s">
        <v>15</v>
      </c>
      <c r="C11" s="399">
        <f t="shared" si="3"/>
        <v>6298914</v>
      </c>
      <c r="D11" s="400">
        <v>3667004</v>
      </c>
      <c r="E11" s="401">
        <f t="shared" si="0"/>
        <v>0.58216448105181307</v>
      </c>
      <c r="F11" s="399">
        <v>2711254</v>
      </c>
      <c r="G11" s="159">
        <v>0</v>
      </c>
      <c r="H11" s="399">
        <v>635111</v>
      </c>
      <c r="I11" s="399">
        <v>191637</v>
      </c>
      <c r="J11" s="399">
        <v>129002</v>
      </c>
      <c r="K11" s="399">
        <v>1676612</v>
      </c>
      <c r="L11" s="401">
        <f t="shared" si="1"/>
        <v>0.26617477234964632</v>
      </c>
      <c r="M11" s="399">
        <v>643845</v>
      </c>
      <c r="N11" s="159">
        <v>0</v>
      </c>
      <c r="O11" s="159">
        <v>0</v>
      </c>
      <c r="P11" s="399">
        <v>1032767</v>
      </c>
      <c r="Q11" s="399">
        <v>955298</v>
      </c>
      <c r="R11" s="401">
        <f>Q11/C11</f>
        <v>0.15166074659854065</v>
      </c>
      <c r="S11" s="402"/>
      <c r="T11" s="403"/>
      <c r="U11" s="404"/>
    </row>
    <row r="12" spans="1:21" s="405" customFormat="1" ht="17.399999999999999" customHeight="1" x14ac:dyDescent="0.3">
      <c r="A12" s="169">
        <v>7</v>
      </c>
      <c r="B12" s="398" t="s">
        <v>16</v>
      </c>
      <c r="C12" s="399">
        <f t="shared" si="3"/>
        <v>7791683</v>
      </c>
      <c r="D12" s="400">
        <v>5097657</v>
      </c>
      <c r="E12" s="401">
        <f t="shared" si="0"/>
        <v>0.65424337720104886</v>
      </c>
      <c r="F12" s="399">
        <v>4838908</v>
      </c>
      <c r="G12" s="159">
        <v>0</v>
      </c>
      <c r="H12" s="399">
        <v>258749</v>
      </c>
      <c r="I12" s="159">
        <v>0</v>
      </c>
      <c r="J12" s="159">
        <v>0</v>
      </c>
      <c r="K12" s="399">
        <v>253795</v>
      </c>
      <c r="L12" s="401">
        <f t="shared" si="1"/>
        <v>3.2572552040425667E-2</v>
      </c>
      <c r="M12" s="399">
        <v>253795</v>
      </c>
      <c r="N12" s="159">
        <v>0</v>
      </c>
      <c r="O12" s="159">
        <v>0</v>
      </c>
      <c r="P12" s="159">
        <v>0</v>
      </c>
      <c r="Q12" s="399">
        <v>2440231</v>
      </c>
      <c r="R12" s="401">
        <f t="shared" si="2"/>
        <v>0.31318407075852545</v>
      </c>
      <c r="S12" s="402"/>
      <c r="T12" s="403"/>
      <c r="U12" s="404"/>
    </row>
    <row r="13" spans="1:21" s="405" customFormat="1" ht="17.399999999999999" customHeight="1" x14ac:dyDescent="0.3">
      <c r="A13" s="169">
        <v>8</v>
      </c>
      <c r="B13" s="398" t="s">
        <v>17</v>
      </c>
      <c r="C13" s="399">
        <f t="shared" si="3"/>
        <v>6310885</v>
      </c>
      <c r="D13" s="400">
        <v>5764990</v>
      </c>
      <c r="E13" s="401">
        <f t="shared" si="0"/>
        <v>0.91349945372162544</v>
      </c>
      <c r="F13" s="399">
        <v>5490750</v>
      </c>
      <c r="G13" s="159">
        <v>0</v>
      </c>
      <c r="H13" s="399">
        <v>208968</v>
      </c>
      <c r="I13" s="399">
        <v>43464</v>
      </c>
      <c r="J13" s="399">
        <v>21808</v>
      </c>
      <c r="K13" s="399">
        <v>429234</v>
      </c>
      <c r="L13" s="401">
        <f t="shared" si="1"/>
        <v>6.8014866377695049E-2</v>
      </c>
      <c r="M13" s="159">
        <v>0</v>
      </c>
      <c r="N13" s="159">
        <v>0</v>
      </c>
      <c r="O13" s="159">
        <v>0</v>
      </c>
      <c r="P13" s="399">
        <v>429234</v>
      </c>
      <c r="Q13" s="399">
        <v>116661</v>
      </c>
      <c r="R13" s="401">
        <f t="shared" si="2"/>
        <v>1.8485679900679539E-2</v>
      </c>
      <c r="S13" s="402"/>
      <c r="T13" s="403"/>
      <c r="U13" s="404"/>
    </row>
    <row r="14" spans="1:21" s="405" customFormat="1" ht="17.399999999999999" customHeight="1" x14ac:dyDescent="0.3">
      <c r="A14" s="397">
        <v>10</v>
      </c>
      <c r="B14" s="398" t="s">
        <v>20</v>
      </c>
      <c r="C14" s="399">
        <f t="shared" si="3"/>
        <v>5792501</v>
      </c>
      <c r="D14" s="400">
        <v>4038644</v>
      </c>
      <c r="E14" s="401">
        <f t="shared" si="0"/>
        <v>0.69721938761857793</v>
      </c>
      <c r="F14" s="399">
        <v>3305618</v>
      </c>
      <c r="G14" s="399">
        <v>357554</v>
      </c>
      <c r="H14" s="399">
        <v>336697</v>
      </c>
      <c r="I14" s="405">
        <v>36606</v>
      </c>
      <c r="J14" s="399">
        <v>359723</v>
      </c>
      <c r="K14" s="399">
        <v>892762</v>
      </c>
      <c r="L14" s="401">
        <f t="shared" si="1"/>
        <v>0.15412375414350382</v>
      </c>
      <c r="M14" s="399">
        <v>886068</v>
      </c>
      <c r="N14" s="399">
        <v>479067</v>
      </c>
      <c r="O14" s="159">
        <v>0</v>
      </c>
      <c r="P14" s="399">
        <v>6694</v>
      </c>
      <c r="Q14" s="399">
        <v>861095</v>
      </c>
      <c r="R14" s="401">
        <f t="shared" si="2"/>
        <v>0.1486568582379183</v>
      </c>
      <c r="S14" s="402"/>
      <c r="T14" s="403"/>
      <c r="U14" s="404"/>
    </row>
    <row r="15" spans="1:21" s="405" customFormat="1" ht="17.399999999999999" customHeight="1" x14ac:dyDescent="0.3">
      <c r="A15" s="169">
        <v>11</v>
      </c>
      <c r="B15" s="398" t="s">
        <v>21</v>
      </c>
      <c r="C15" s="399">
        <f t="shared" si="3"/>
        <v>4916136</v>
      </c>
      <c r="D15" s="400">
        <v>2716058</v>
      </c>
      <c r="E15" s="401">
        <f>D15/C15</f>
        <v>0.55247820646133472</v>
      </c>
      <c r="F15" s="399">
        <v>2113058</v>
      </c>
      <c r="G15" s="399">
        <v>707541</v>
      </c>
      <c r="H15" s="399">
        <v>162881</v>
      </c>
      <c r="I15" s="399">
        <v>423404</v>
      </c>
      <c r="J15" s="399">
        <v>16715</v>
      </c>
      <c r="K15" s="399">
        <v>965599</v>
      </c>
      <c r="L15" s="401">
        <f t="shared" si="1"/>
        <v>0.19641421636830225</v>
      </c>
      <c r="M15" s="399">
        <v>818796</v>
      </c>
      <c r="N15" s="399">
        <v>468796</v>
      </c>
      <c r="O15" s="159">
        <v>0</v>
      </c>
      <c r="P15" s="399">
        <v>146803</v>
      </c>
      <c r="Q15" s="399">
        <v>1234479</v>
      </c>
      <c r="R15" s="401">
        <f>Q15/C15</f>
        <v>0.25110757717036308</v>
      </c>
      <c r="S15" s="402"/>
      <c r="T15" s="403"/>
      <c r="U15" s="404"/>
    </row>
    <row r="16" spans="1:21" s="172" customFormat="1" ht="17.399999999999999" customHeight="1" x14ac:dyDescent="0.3">
      <c r="A16" s="169">
        <v>12</v>
      </c>
      <c r="B16" s="170" t="s">
        <v>22</v>
      </c>
      <c r="C16" s="159">
        <f t="shared" si="3"/>
        <v>6537924</v>
      </c>
      <c r="D16" s="171">
        <v>3503632</v>
      </c>
      <c r="E16" s="396">
        <f t="shared" si="0"/>
        <v>0.53589365676321721</v>
      </c>
      <c r="F16" s="159">
        <v>3192471</v>
      </c>
      <c r="G16" s="159">
        <v>1541612</v>
      </c>
      <c r="H16" s="159">
        <v>173162</v>
      </c>
      <c r="I16" s="159">
        <v>74499</v>
      </c>
      <c r="J16" s="159">
        <v>63500</v>
      </c>
      <c r="K16" s="159">
        <v>2556140</v>
      </c>
      <c r="L16" s="396">
        <f t="shared" si="1"/>
        <v>0.39097120125593382</v>
      </c>
      <c r="M16" s="159">
        <v>1649645</v>
      </c>
      <c r="N16" s="159">
        <v>173411</v>
      </c>
      <c r="O16" s="159">
        <v>894892</v>
      </c>
      <c r="P16" s="159">
        <v>11603</v>
      </c>
      <c r="Q16" s="159">
        <v>478152</v>
      </c>
      <c r="R16" s="160">
        <f>Q16/C16</f>
        <v>7.3135141980848972E-2</v>
      </c>
      <c r="S16" s="146"/>
      <c r="T16" s="147"/>
      <c r="U16" s="148"/>
    </row>
    <row r="17" spans="1:23" s="172" customFormat="1" ht="17.399999999999999" customHeight="1" x14ac:dyDescent="0.3">
      <c r="A17" s="169">
        <v>13</v>
      </c>
      <c r="B17" s="170" t="s">
        <v>23</v>
      </c>
      <c r="C17" s="159">
        <f t="shared" si="3"/>
        <v>3295491</v>
      </c>
      <c r="D17" s="171">
        <v>2432911</v>
      </c>
      <c r="E17" s="396">
        <f t="shared" si="0"/>
        <v>0.73825448165387186</v>
      </c>
      <c r="F17" s="159">
        <v>953631</v>
      </c>
      <c r="G17" s="159">
        <v>791796</v>
      </c>
      <c r="H17" s="159">
        <v>1398019</v>
      </c>
      <c r="I17" s="159">
        <v>49500</v>
      </c>
      <c r="J17" s="159">
        <v>31761</v>
      </c>
      <c r="K17" s="159">
        <v>468758</v>
      </c>
      <c r="L17" s="396">
        <f t="shared" si="1"/>
        <v>0.142242233403156</v>
      </c>
      <c r="M17" s="159">
        <v>254580</v>
      </c>
      <c r="N17" s="159">
        <v>56787</v>
      </c>
      <c r="O17" s="159">
        <v>139037</v>
      </c>
      <c r="P17" s="159">
        <v>75141</v>
      </c>
      <c r="Q17" s="159">
        <v>393822</v>
      </c>
      <c r="R17" s="160">
        <f>Q18/C18</f>
        <v>0.11448758966665394</v>
      </c>
      <c r="S17" s="146"/>
      <c r="T17" s="147"/>
      <c r="U17" s="148"/>
      <c r="W17" s="173"/>
    </row>
    <row r="18" spans="1:23" s="149" customFormat="1" ht="33" customHeight="1" x14ac:dyDescent="0.3">
      <c r="A18" s="460" t="s">
        <v>24</v>
      </c>
      <c r="B18" s="460"/>
      <c r="C18" s="161">
        <f>SUM(C6:C17)</f>
        <v>429318323</v>
      </c>
      <c r="D18" s="161">
        <f>SUM(D6:D17)</f>
        <v>255266379</v>
      </c>
      <c r="E18" s="162">
        <f t="shared" ref="E18" si="4">D18/C18</f>
        <v>0.59458533522688717</v>
      </c>
      <c r="F18" s="161">
        <f t="shared" ref="F18:K18" si="5">SUM(F6:F17)</f>
        <v>158267948</v>
      </c>
      <c r="G18" s="161">
        <f t="shared" si="5"/>
        <v>10617406</v>
      </c>
      <c r="H18" s="161">
        <f t="shared" si="5"/>
        <v>75795796</v>
      </c>
      <c r="I18" s="161">
        <f t="shared" si="5"/>
        <v>12988720</v>
      </c>
      <c r="J18" s="161">
        <f t="shared" si="5"/>
        <v>8213915</v>
      </c>
      <c r="K18" s="161">
        <f t="shared" si="5"/>
        <v>124900324</v>
      </c>
      <c r="L18" s="162">
        <f t="shared" ref="L18" si="6">K18/C18</f>
        <v>0.29092707510645893</v>
      </c>
      <c r="M18" s="161">
        <f>SUM(M6:M17)</f>
        <v>77598572</v>
      </c>
      <c r="N18" s="161">
        <f>SUM(N6:N17)</f>
        <v>19965015</v>
      </c>
      <c r="O18" s="161">
        <f>SUM(O6:O17)</f>
        <v>33239897</v>
      </c>
      <c r="P18" s="161">
        <f>SUM(P6:P17)</f>
        <v>14061855</v>
      </c>
      <c r="Q18" s="161">
        <f>SUM(Q6:Q17)</f>
        <v>49151620</v>
      </c>
      <c r="R18" s="406">
        <f>Q18/C18</f>
        <v>0.11448758966665394</v>
      </c>
      <c r="S18" s="150"/>
      <c r="T18" s="151"/>
      <c r="U18" s="152"/>
      <c r="V18" s="153"/>
      <c r="W18" s="154"/>
    </row>
    <row r="19" spans="1:23" s="149" customFormat="1" ht="54" customHeight="1" x14ac:dyDescent="0.3">
      <c r="A19" s="460" t="s">
        <v>158</v>
      </c>
      <c r="B19" s="460"/>
      <c r="C19" s="161">
        <v>31219706</v>
      </c>
      <c r="D19" s="161">
        <v>23338811</v>
      </c>
      <c r="E19" s="162">
        <f>D19/C19</f>
        <v>0.74756664909016124</v>
      </c>
      <c r="F19" s="161">
        <v>2533835</v>
      </c>
      <c r="G19" s="161">
        <v>1071508</v>
      </c>
      <c r="H19" s="161">
        <v>19551885</v>
      </c>
      <c r="I19" s="161">
        <v>727752</v>
      </c>
      <c r="J19" s="161">
        <v>525339</v>
      </c>
      <c r="K19" s="161">
        <v>1057870</v>
      </c>
      <c r="L19" s="162">
        <f>K19/C19</f>
        <v>3.3884688087709731E-2</v>
      </c>
      <c r="M19" s="161">
        <v>688234</v>
      </c>
      <c r="N19" s="161">
        <v>645814</v>
      </c>
      <c r="O19" s="161">
        <v>52023</v>
      </c>
      <c r="P19" s="161">
        <v>317613</v>
      </c>
      <c r="Q19" s="161">
        <v>6823025</v>
      </c>
      <c r="R19" s="162">
        <f>Q19/C19</f>
        <v>0.21854866282212906</v>
      </c>
      <c r="S19" s="155"/>
      <c r="T19" s="156"/>
      <c r="U19" s="152"/>
      <c r="V19" s="157"/>
    </row>
    <row r="20" spans="1:23" s="7" customFormat="1" ht="12" customHeight="1" x14ac:dyDescent="0.3">
      <c r="A20" s="163"/>
      <c r="B20" s="163"/>
      <c r="C20" s="164"/>
      <c r="D20" s="164"/>
      <c r="E20" s="165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/>
      <c r="S20" s="2"/>
      <c r="T20" s="3"/>
      <c r="U20" s="4"/>
    </row>
    <row r="21" spans="1:23" s="7" customFormat="1" ht="45" customHeight="1" x14ac:dyDescent="0.3">
      <c r="A21" s="462" t="s">
        <v>25</v>
      </c>
      <c r="B21" s="463"/>
      <c r="C21" s="166">
        <f>SUM(C18:C19)</f>
        <v>460538029</v>
      </c>
      <c r="D21" s="166">
        <f>SUM(D18:D19)</f>
        <v>278605190</v>
      </c>
      <c r="E21" s="167">
        <f>D21/C21</f>
        <v>0.60495588302437453</v>
      </c>
      <c r="F21" s="166">
        <f t="shared" ref="F21:J21" si="7">SUM(F18:F19)</f>
        <v>160801783</v>
      </c>
      <c r="G21" s="166">
        <f t="shared" si="7"/>
        <v>11688914</v>
      </c>
      <c r="H21" s="166">
        <f t="shared" si="7"/>
        <v>95347681</v>
      </c>
      <c r="I21" s="166">
        <f t="shared" si="7"/>
        <v>13716472</v>
      </c>
      <c r="J21" s="166">
        <f t="shared" si="7"/>
        <v>8739254</v>
      </c>
      <c r="K21" s="166">
        <f>SUM(K18:K19)</f>
        <v>125958194</v>
      </c>
      <c r="L21" s="167">
        <f>K21/C21</f>
        <v>0.27350226489113671</v>
      </c>
      <c r="M21" s="166">
        <f>SUM(M18:M19)</f>
        <v>78286806</v>
      </c>
      <c r="N21" s="166">
        <f t="shared" ref="N21:O21" si="8">SUM(N18:N19)</f>
        <v>20610829</v>
      </c>
      <c r="O21" s="166">
        <f t="shared" si="8"/>
        <v>33291920</v>
      </c>
      <c r="P21" s="168">
        <f>SUM(P18:P19)</f>
        <v>14379468</v>
      </c>
      <c r="Q21" s="166">
        <f>SUM(Q18:Q19)</f>
        <v>55974645</v>
      </c>
      <c r="R21" s="167">
        <f>Q21/C21</f>
        <v>0.12154185208448877</v>
      </c>
      <c r="T21" s="3"/>
      <c r="U21" s="4"/>
    </row>
    <row r="22" spans="1:23" ht="15" customHeight="1" x14ac:dyDescent="0.3">
      <c r="A22" s="8"/>
      <c r="B22" s="8"/>
      <c r="C22" s="8"/>
      <c r="D22" s="8"/>
      <c r="Q22" s="9"/>
      <c r="V22" s="7"/>
    </row>
    <row r="23" spans="1:23" ht="14.4" customHeight="1" x14ac:dyDescent="0.3">
      <c r="A23" s="461" t="s">
        <v>165</v>
      </c>
      <c r="B23" s="461"/>
      <c r="C23" s="461"/>
      <c r="D23" s="461"/>
      <c r="E23" s="461"/>
      <c r="F23" s="461"/>
      <c r="G23" s="461"/>
      <c r="H23" s="461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1"/>
      <c r="U23" s="71"/>
      <c r="V23" s="70"/>
    </row>
    <row r="24" spans="1:23" ht="14.4" customHeight="1" x14ac:dyDescent="0.3">
      <c r="A24" s="461"/>
      <c r="B24" s="461"/>
      <c r="C24" s="461"/>
      <c r="D24" s="461"/>
      <c r="E24" s="461"/>
      <c r="F24" s="461"/>
      <c r="G24" s="461"/>
      <c r="H24" s="461"/>
      <c r="I24" s="72"/>
      <c r="J24" s="72"/>
      <c r="K24" s="72"/>
      <c r="L24" s="72"/>
      <c r="M24" s="72"/>
      <c r="N24" s="72"/>
      <c r="O24" s="72"/>
      <c r="P24" s="74" t="s">
        <v>112</v>
      </c>
      <c r="Q24" s="74"/>
      <c r="R24" s="74"/>
      <c r="S24" s="75"/>
      <c r="T24" s="74"/>
      <c r="U24" s="74"/>
      <c r="V24" s="70"/>
    </row>
    <row r="25" spans="1:23" ht="13.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72"/>
      <c r="T25" s="72"/>
      <c r="U25" s="72"/>
      <c r="V25" s="70"/>
    </row>
    <row r="26" spans="1:23" ht="14.4" x14ac:dyDescent="0.3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7"/>
      <c r="U26" s="77"/>
      <c r="V26" s="70"/>
    </row>
    <row r="27" spans="1:23" ht="14.4" x14ac:dyDescent="0.3">
      <c r="A27" s="76"/>
      <c r="B27" s="76"/>
      <c r="C27" s="121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7"/>
      <c r="U27" s="77"/>
      <c r="V27" s="70"/>
    </row>
    <row r="28" spans="1:23" ht="14.4" x14ac:dyDescent="0.3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7"/>
      <c r="U28" s="77"/>
      <c r="V28" s="70"/>
    </row>
    <row r="29" spans="1:23" ht="14.4" x14ac:dyDescent="0.3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7"/>
      <c r="U29" s="77"/>
      <c r="V29" s="70"/>
    </row>
    <row r="30" spans="1:23" ht="14.4" x14ac:dyDescent="0.3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7"/>
      <c r="T30" s="77"/>
      <c r="U30" s="77"/>
      <c r="V30" s="70"/>
    </row>
    <row r="31" spans="1:23" ht="14.4" x14ac:dyDescent="0.3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7"/>
      <c r="T31" s="77"/>
      <c r="U31" s="77"/>
      <c r="V31" s="70"/>
    </row>
    <row r="32" spans="1:23" ht="14.4" x14ac:dyDescent="0.3">
      <c r="A32" s="76"/>
      <c r="B32" s="76"/>
      <c r="C32" s="76"/>
      <c r="D32" s="76"/>
      <c r="E32" s="342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  <c r="T32" s="77"/>
      <c r="U32" s="77"/>
      <c r="V32" s="70"/>
    </row>
    <row r="33" spans="1:22" ht="14.4" x14ac:dyDescent="0.3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7"/>
      <c r="T33" s="77"/>
      <c r="U33" s="77"/>
      <c r="V33" s="70"/>
    </row>
    <row r="34" spans="1:22" ht="14.4" x14ac:dyDescent="0.3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7"/>
      <c r="T34" s="77"/>
      <c r="U34" s="77"/>
      <c r="V34" s="70"/>
    </row>
    <row r="35" spans="1:22" ht="14.4" x14ac:dyDescent="0.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7"/>
      <c r="T35" s="77"/>
      <c r="U35" s="77"/>
      <c r="V35" s="70"/>
    </row>
    <row r="36" spans="1:22" ht="14.4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7"/>
      <c r="T36" s="77"/>
      <c r="U36" s="77"/>
      <c r="V36" s="70"/>
    </row>
    <row r="37" spans="1:22" x14ac:dyDescent="0.3">
      <c r="P37" s="45"/>
    </row>
    <row r="38" spans="1:22" x14ac:dyDescent="0.3">
      <c r="P38" s="45"/>
    </row>
  </sheetData>
  <mergeCells count="20">
    <mergeCell ref="A18:B18"/>
    <mergeCell ref="A19:B19"/>
    <mergeCell ref="A23:H24"/>
    <mergeCell ref="A21:B21"/>
    <mergeCell ref="J3:J4"/>
    <mergeCell ref="A5:R5"/>
    <mergeCell ref="A2:A4"/>
    <mergeCell ref="B2:B4"/>
    <mergeCell ref="C2:C4"/>
    <mergeCell ref="D2:J2"/>
    <mergeCell ref="K2:P2"/>
    <mergeCell ref="Q2:R3"/>
    <mergeCell ref="D3:E3"/>
    <mergeCell ref="F3:G3"/>
    <mergeCell ref="H3:H4"/>
    <mergeCell ref="I3:I4"/>
    <mergeCell ref="M3:N3"/>
    <mergeCell ref="O3:O4"/>
    <mergeCell ref="P3:P4"/>
    <mergeCell ref="K3:L3"/>
  </mergeCells>
  <pageMargins left="0.51181102362204722" right="0.31496062992125984" top="0.74803149606299213" bottom="0.74803149606299213" header="0.31496062992125984" footer="0.31496062992125984"/>
  <pageSetup paperSize="9" scale="73" firstPageNumber="3" orientation="landscape" useFirstPageNumber="1" r:id="rId1"/>
  <headerFooter>
    <oddHeader>&amp;LAugstākās izglītības finansējums</oddHeader>
    <oddFooter>&amp;C&amp;P</oddFooter>
  </headerFooter>
  <ignoredErrors>
    <ignoredError sqref="E18 L18 E21 L21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3066"/>
  </sheetPr>
  <dimension ref="A1:V45"/>
  <sheetViews>
    <sheetView zoomScale="80" zoomScaleNormal="80" workbookViewId="0">
      <selection activeCell="S23" sqref="S23"/>
    </sheetView>
  </sheetViews>
  <sheetFormatPr defaultColWidth="9.109375" defaultRowHeight="13.8" x14ac:dyDescent="0.3"/>
  <cols>
    <col min="1" max="1" width="5" style="1" customWidth="1"/>
    <col min="2" max="2" width="13.44140625" style="1" customWidth="1"/>
    <col min="3" max="14" width="13.88671875" style="1" customWidth="1"/>
    <col min="15" max="16" width="11.44140625" style="1" bestFit="1" customWidth="1"/>
    <col min="17" max="17" width="10.44140625" style="1" bestFit="1" customWidth="1"/>
    <col min="18" max="18" width="11.44140625" style="1" bestFit="1" customWidth="1"/>
    <col min="19" max="16384" width="9.109375" style="1"/>
  </cols>
  <sheetData>
    <row r="1" spans="1:19" s="149" customFormat="1" ht="20.25" customHeight="1" x14ac:dyDescent="0.3">
      <c r="A1" s="241" t="s">
        <v>209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3"/>
    </row>
    <row r="2" spans="1:19" ht="19.5" customHeight="1" x14ac:dyDescent="0.3">
      <c r="A2" s="464" t="s">
        <v>0</v>
      </c>
      <c r="B2" s="464" t="s">
        <v>38</v>
      </c>
      <c r="C2" s="466" t="s">
        <v>147</v>
      </c>
      <c r="D2" s="467" t="s">
        <v>148</v>
      </c>
      <c r="E2" s="467"/>
      <c r="F2" s="467"/>
      <c r="G2" s="467"/>
      <c r="H2" s="467"/>
      <c r="I2" s="467"/>
      <c r="J2" s="467"/>
      <c r="K2" s="466" t="s">
        <v>149</v>
      </c>
      <c r="L2" s="464"/>
      <c r="M2" s="458" t="s">
        <v>2</v>
      </c>
      <c r="N2" s="464"/>
    </row>
    <row r="3" spans="1:19" ht="25.5" customHeight="1" x14ac:dyDescent="0.3">
      <c r="A3" s="464"/>
      <c r="B3" s="464"/>
      <c r="C3" s="466"/>
      <c r="D3" s="458" t="s">
        <v>151</v>
      </c>
      <c r="E3" s="466"/>
      <c r="F3" s="456" t="s">
        <v>150</v>
      </c>
      <c r="G3" s="464"/>
      <c r="H3" s="456" t="s">
        <v>3</v>
      </c>
      <c r="I3" s="456" t="s">
        <v>4</v>
      </c>
      <c r="J3" s="464" t="s">
        <v>37</v>
      </c>
      <c r="K3" s="464"/>
      <c r="L3" s="464"/>
      <c r="M3" s="464"/>
      <c r="N3" s="464"/>
    </row>
    <row r="4" spans="1:19" ht="41.4" x14ac:dyDescent="0.3">
      <c r="A4" s="457"/>
      <c r="B4" s="457"/>
      <c r="C4" s="459"/>
      <c r="D4" s="348" t="s">
        <v>5</v>
      </c>
      <c r="E4" s="347" t="s">
        <v>26</v>
      </c>
      <c r="F4" s="347" t="s">
        <v>7</v>
      </c>
      <c r="G4" s="346" t="s">
        <v>8</v>
      </c>
      <c r="H4" s="464"/>
      <c r="I4" s="464"/>
      <c r="J4" s="464"/>
      <c r="K4" s="348" t="s">
        <v>5</v>
      </c>
      <c r="L4" s="347" t="s">
        <v>26</v>
      </c>
      <c r="M4" s="348" t="s">
        <v>5</v>
      </c>
      <c r="N4" s="347" t="s">
        <v>26</v>
      </c>
    </row>
    <row r="5" spans="1:19" s="244" customFormat="1" ht="22.2" customHeight="1" x14ac:dyDescent="0.3">
      <c r="A5" s="469" t="s">
        <v>122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243"/>
      <c r="P5" s="243"/>
    </row>
    <row r="6" spans="1:19" s="183" customFormat="1" ht="15.6" customHeight="1" x14ac:dyDescent="0.3">
      <c r="A6" s="180">
        <v>1</v>
      </c>
      <c r="B6" s="175" t="s">
        <v>101</v>
      </c>
      <c r="C6" s="159">
        <f>D6+K6+M6</f>
        <v>3672341</v>
      </c>
      <c r="D6" s="159">
        <v>3209654</v>
      </c>
      <c r="E6" s="177">
        <f>D6/C6</f>
        <v>0.87400761530587712</v>
      </c>
      <c r="F6" s="159">
        <v>2505575</v>
      </c>
      <c r="G6" s="159">
        <v>206888</v>
      </c>
      <c r="H6" s="159">
        <v>695720</v>
      </c>
      <c r="I6" s="159">
        <v>8359</v>
      </c>
      <c r="J6" s="159">
        <v>0</v>
      </c>
      <c r="K6" s="159">
        <v>0</v>
      </c>
      <c r="L6" s="177">
        <f>K6/C6</f>
        <v>0</v>
      </c>
      <c r="M6" s="159">
        <v>462687</v>
      </c>
      <c r="N6" s="160">
        <f>M6/C6</f>
        <v>0.12599238469412291</v>
      </c>
      <c r="O6" s="73"/>
      <c r="P6" s="73"/>
      <c r="Q6" s="181"/>
      <c r="R6" s="182"/>
    </row>
    <row r="7" spans="1:19" s="183" customFormat="1" ht="15.6" customHeight="1" x14ac:dyDescent="0.3">
      <c r="A7" s="180">
        <v>2</v>
      </c>
      <c r="B7" s="175" t="s">
        <v>39</v>
      </c>
      <c r="C7" s="159">
        <f>D7+K7+M7</f>
        <v>1335952</v>
      </c>
      <c r="D7" s="242">
        <v>824697</v>
      </c>
      <c r="E7" s="177">
        <f>D7/C7</f>
        <v>0.61731035246775334</v>
      </c>
      <c r="F7" s="159">
        <v>589234</v>
      </c>
      <c r="G7" s="159">
        <v>0</v>
      </c>
      <c r="H7" s="159">
        <v>142426</v>
      </c>
      <c r="I7" s="159">
        <v>40892</v>
      </c>
      <c r="J7" s="159">
        <v>52145</v>
      </c>
      <c r="K7" s="159">
        <v>182532</v>
      </c>
      <c r="L7" s="177">
        <f>K7/C7</f>
        <v>0.13663065738888822</v>
      </c>
      <c r="M7" s="159">
        <v>328723</v>
      </c>
      <c r="N7" s="160">
        <f>M7/C7</f>
        <v>0.24605899014335844</v>
      </c>
      <c r="O7" s="73"/>
      <c r="P7" s="73"/>
      <c r="R7" s="182"/>
    </row>
    <row r="8" spans="1:19" s="183" customFormat="1" ht="15.6" customHeight="1" x14ac:dyDescent="0.3">
      <c r="A8" s="180">
        <v>3</v>
      </c>
      <c r="B8" s="175" t="s">
        <v>40</v>
      </c>
      <c r="C8" s="159">
        <f t="shared" ref="C8" si="0">D8+K8+M8</f>
        <v>2105510</v>
      </c>
      <c r="D8" s="242">
        <v>1785881</v>
      </c>
      <c r="E8" s="177">
        <f t="shared" ref="E8:E15" si="1">D8/C8</f>
        <v>0.8481940242506566</v>
      </c>
      <c r="F8" s="159">
        <v>1581211</v>
      </c>
      <c r="G8" s="159">
        <v>323347</v>
      </c>
      <c r="H8" s="159">
        <v>176232</v>
      </c>
      <c r="I8" s="159">
        <v>0</v>
      </c>
      <c r="J8" s="159">
        <v>28438</v>
      </c>
      <c r="K8" s="159">
        <v>152280</v>
      </c>
      <c r="L8" s="177">
        <f t="shared" ref="L8:L15" si="2">K8/C8</f>
        <v>7.2324519950035859E-2</v>
      </c>
      <c r="M8" s="159">
        <v>167349</v>
      </c>
      <c r="N8" s="160">
        <f t="shared" ref="N8:N15" si="3">M8/C8</f>
        <v>7.9481455799307529E-2</v>
      </c>
      <c r="O8" s="73"/>
      <c r="P8" s="73"/>
      <c r="R8" s="182"/>
    </row>
    <row r="9" spans="1:19" s="183" customFormat="1" ht="15.6" customHeight="1" x14ac:dyDescent="0.3">
      <c r="A9" s="180">
        <v>4</v>
      </c>
      <c r="B9" s="175" t="s">
        <v>41</v>
      </c>
      <c r="C9" s="159">
        <f t="shared" ref="C9:C14" si="4">D9+K9+M9</f>
        <v>432123</v>
      </c>
      <c r="D9" s="159">
        <v>364447</v>
      </c>
      <c r="E9" s="177">
        <f t="shared" si="1"/>
        <v>0.8433871837416661</v>
      </c>
      <c r="F9" s="159">
        <v>364447</v>
      </c>
      <c r="G9" s="159">
        <v>0</v>
      </c>
      <c r="H9" s="159">
        <v>0</v>
      </c>
      <c r="I9" s="159">
        <v>0</v>
      </c>
      <c r="J9" s="159">
        <v>0</v>
      </c>
      <c r="K9" s="159">
        <v>4254</v>
      </c>
      <c r="L9" s="177">
        <f t="shared" si="2"/>
        <v>9.8444192972834115E-3</v>
      </c>
      <c r="M9" s="159">
        <v>63422</v>
      </c>
      <c r="N9" s="160">
        <f t="shared" si="3"/>
        <v>0.14676839696105043</v>
      </c>
      <c r="O9" s="73"/>
      <c r="P9" s="73"/>
      <c r="R9" s="182"/>
    </row>
    <row r="10" spans="1:19" s="183" customFormat="1" ht="15.6" customHeight="1" x14ac:dyDescent="0.3">
      <c r="A10" s="180">
        <v>5</v>
      </c>
      <c r="B10" s="175" t="s">
        <v>115</v>
      </c>
      <c r="C10" s="159">
        <f t="shared" si="4"/>
        <v>834595</v>
      </c>
      <c r="D10" s="159">
        <v>693521</v>
      </c>
      <c r="E10" s="177">
        <f t="shared" si="1"/>
        <v>0.83096711578669891</v>
      </c>
      <c r="F10" s="159">
        <v>548502</v>
      </c>
      <c r="G10" s="159">
        <v>0</v>
      </c>
      <c r="H10" s="159">
        <v>145019</v>
      </c>
      <c r="I10" s="159">
        <v>0</v>
      </c>
      <c r="J10" s="159">
        <v>0</v>
      </c>
      <c r="K10" s="159">
        <v>0</v>
      </c>
      <c r="L10" s="177">
        <f>K10/C10</f>
        <v>0</v>
      </c>
      <c r="M10" s="242">
        <v>141074</v>
      </c>
      <c r="N10" s="177">
        <f>M10/C10</f>
        <v>0.16903288421330107</v>
      </c>
      <c r="O10" s="73"/>
      <c r="P10" s="73"/>
      <c r="R10" s="182"/>
    </row>
    <row r="11" spans="1:19" s="183" customFormat="1" ht="15.6" customHeight="1" x14ac:dyDescent="0.3">
      <c r="A11" s="180">
        <v>6</v>
      </c>
      <c r="B11" s="175" t="s">
        <v>42</v>
      </c>
      <c r="C11" s="159">
        <f t="shared" si="4"/>
        <v>1595034</v>
      </c>
      <c r="D11" s="159">
        <v>1590229</v>
      </c>
      <c r="E11" s="177">
        <f t="shared" si="1"/>
        <v>0.99698752503081434</v>
      </c>
      <c r="F11" s="159">
        <v>1162583</v>
      </c>
      <c r="G11" s="159">
        <v>47043</v>
      </c>
      <c r="H11" s="159">
        <v>148442</v>
      </c>
      <c r="I11" s="159">
        <v>38399</v>
      </c>
      <c r="J11" s="159">
        <v>240805</v>
      </c>
      <c r="K11" s="159">
        <v>0</v>
      </c>
      <c r="L11" s="177">
        <f t="shared" si="2"/>
        <v>0</v>
      </c>
      <c r="M11" s="159">
        <v>4805</v>
      </c>
      <c r="N11" s="493">
        <f>M11/C11</f>
        <v>3.01247496918561E-3</v>
      </c>
      <c r="O11" s="73"/>
      <c r="P11" s="73"/>
      <c r="R11" s="182"/>
    </row>
    <row r="12" spans="1:19" s="183" customFormat="1" ht="15.6" customHeight="1" x14ac:dyDescent="0.3">
      <c r="A12" s="180">
        <v>7</v>
      </c>
      <c r="B12" s="175" t="s">
        <v>114</v>
      </c>
      <c r="C12" s="159">
        <f t="shared" si="4"/>
        <v>1002980</v>
      </c>
      <c r="D12" s="159">
        <v>991355</v>
      </c>
      <c r="E12" s="177">
        <f t="shared" si="1"/>
        <v>0.98840953957207522</v>
      </c>
      <c r="F12" s="159">
        <v>898696</v>
      </c>
      <c r="G12" s="159">
        <v>331717</v>
      </c>
      <c r="H12" s="159">
        <v>38760</v>
      </c>
      <c r="I12" s="159">
        <v>0</v>
      </c>
      <c r="J12" s="159">
        <v>53899</v>
      </c>
      <c r="K12" s="159">
        <v>11625</v>
      </c>
      <c r="L12" s="177">
        <f t="shared" si="2"/>
        <v>1.1590460427924784E-2</v>
      </c>
      <c r="M12" s="159">
        <v>0</v>
      </c>
      <c r="N12" s="160">
        <f t="shared" si="3"/>
        <v>0</v>
      </c>
      <c r="O12" s="73"/>
      <c r="P12" s="73"/>
      <c r="R12" s="182"/>
    </row>
    <row r="13" spans="1:19" s="183" customFormat="1" ht="15.6" customHeight="1" x14ac:dyDescent="0.3">
      <c r="A13" s="180">
        <v>8</v>
      </c>
      <c r="B13" s="175" t="s">
        <v>43</v>
      </c>
      <c r="C13" s="159">
        <f t="shared" si="4"/>
        <v>998615</v>
      </c>
      <c r="D13" s="159">
        <v>715819</v>
      </c>
      <c r="E13" s="177">
        <f t="shared" si="1"/>
        <v>0.71681178432128501</v>
      </c>
      <c r="F13" s="159">
        <v>590711</v>
      </c>
      <c r="G13" s="159">
        <v>22121</v>
      </c>
      <c r="H13" s="159">
        <v>125108</v>
      </c>
      <c r="I13" s="159">
        <v>0</v>
      </c>
      <c r="J13" s="159">
        <v>0</v>
      </c>
      <c r="K13" s="159">
        <v>282796</v>
      </c>
      <c r="L13" s="177">
        <f t="shared" si="2"/>
        <v>0.28318821567871499</v>
      </c>
      <c r="M13" s="159">
        <v>0</v>
      </c>
      <c r="N13" s="160">
        <f t="shared" si="3"/>
        <v>0</v>
      </c>
      <c r="O13" s="73"/>
      <c r="P13" s="73"/>
      <c r="R13" s="182"/>
    </row>
    <row r="14" spans="1:19" s="183" customFormat="1" ht="15.6" customHeight="1" x14ac:dyDescent="0.3">
      <c r="A14" s="180">
        <v>9</v>
      </c>
      <c r="B14" s="175" t="s">
        <v>44</v>
      </c>
      <c r="C14" s="159">
        <f t="shared" si="4"/>
        <v>1258129</v>
      </c>
      <c r="D14" s="159">
        <v>966936</v>
      </c>
      <c r="E14" s="177">
        <f t="shared" si="1"/>
        <v>0.76855076069306094</v>
      </c>
      <c r="F14" s="159">
        <v>631653</v>
      </c>
      <c r="G14" s="159">
        <v>0</v>
      </c>
      <c r="H14" s="159">
        <v>196285</v>
      </c>
      <c r="I14" s="159">
        <v>138998</v>
      </c>
      <c r="J14" s="159">
        <v>0</v>
      </c>
      <c r="K14" s="159">
        <v>0</v>
      </c>
      <c r="L14" s="177">
        <f t="shared" si="2"/>
        <v>0</v>
      </c>
      <c r="M14" s="159">
        <v>291193</v>
      </c>
      <c r="N14" s="160">
        <f t="shared" si="3"/>
        <v>0.23144923930693911</v>
      </c>
      <c r="O14" s="73"/>
      <c r="P14" s="73"/>
      <c r="R14" s="182"/>
    </row>
    <row r="15" spans="1:19" ht="27.75" customHeight="1" x14ac:dyDescent="0.3">
      <c r="A15" s="468" t="s">
        <v>153</v>
      </c>
      <c r="B15" s="468"/>
      <c r="C15" s="378">
        <f>SUM(C6:C14)</f>
        <v>13235279</v>
      </c>
      <c r="D15" s="378">
        <f>SUM(D6:D14)</f>
        <v>11142539</v>
      </c>
      <c r="E15" s="176">
        <f t="shared" si="1"/>
        <v>0.84188168606041469</v>
      </c>
      <c r="F15" s="378">
        <f t="shared" ref="F15:K15" si="5">SUM(F6:F14)</f>
        <v>8872612</v>
      </c>
      <c r="G15" s="378">
        <f t="shared" si="5"/>
        <v>931116</v>
      </c>
      <c r="H15" s="378">
        <f t="shared" si="5"/>
        <v>1667992</v>
      </c>
      <c r="I15" s="378">
        <f t="shared" si="5"/>
        <v>226648</v>
      </c>
      <c r="J15" s="378">
        <f t="shared" si="5"/>
        <v>375287</v>
      </c>
      <c r="K15" s="378">
        <f t="shared" si="5"/>
        <v>633487</v>
      </c>
      <c r="L15" s="176">
        <f t="shared" si="2"/>
        <v>4.7863516892994853E-2</v>
      </c>
      <c r="M15" s="378">
        <f>SUM(M6:M14)</f>
        <v>1459253</v>
      </c>
      <c r="N15" s="176">
        <f t="shared" si="3"/>
        <v>0.1102547970465904</v>
      </c>
      <c r="O15" s="72"/>
      <c r="P15" s="73"/>
      <c r="R15" s="33"/>
      <c r="S15" s="9"/>
    </row>
    <row r="16" spans="1:19" s="244" customFormat="1" ht="22.2" customHeight="1" x14ac:dyDescent="0.3">
      <c r="A16" s="469" t="s">
        <v>46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243"/>
      <c r="P16" s="243"/>
      <c r="R16" s="245"/>
    </row>
    <row r="17" spans="1:22" s="183" customFormat="1" ht="15.6" customHeight="1" x14ac:dyDescent="0.3">
      <c r="A17" s="180">
        <v>1</v>
      </c>
      <c r="B17" s="175" t="s">
        <v>47</v>
      </c>
      <c r="C17" s="159">
        <f>D17+K17+M17</f>
        <v>1456392</v>
      </c>
      <c r="D17" s="159">
        <v>1363476</v>
      </c>
      <c r="E17" s="177">
        <f>D17/C17</f>
        <v>0.93620124252261749</v>
      </c>
      <c r="F17" s="159">
        <v>1282788</v>
      </c>
      <c r="G17" s="159">
        <v>50050</v>
      </c>
      <c r="H17" s="159">
        <v>63695</v>
      </c>
      <c r="I17" s="159">
        <v>11880</v>
      </c>
      <c r="J17" s="159">
        <v>5113</v>
      </c>
      <c r="K17" s="159">
        <v>0</v>
      </c>
      <c r="L17" s="177">
        <v>0</v>
      </c>
      <c r="M17" s="159">
        <v>92916</v>
      </c>
      <c r="N17" s="177">
        <f t="shared" ref="N17:N25" si="6">M17/C17</f>
        <v>6.3798757477382464E-2</v>
      </c>
      <c r="O17" s="73"/>
      <c r="P17" s="73"/>
      <c r="R17" s="182"/>
    </row>
    <row r="18" spans="1:22" s="183" customFormat="1" ht="15.6" customHeight="1" x14ac:dyDescent="0.3">
      <c r="A18" s="180">
        <v>2</v>
      </c>
      <c r="B18" s="175" t="s">
        <v>48</v>
      </c>
      <c r="C18" s="159">
        <f t="shared" ref="C18:C23" si="7">D18+K18+M18</f>
        <v>2010186</v>
      </c>
      <c r="D18" s="159">
        <v>1929276</v>
      </c>
      <c r="E18" s="177">
        <f>D18/C18</f>
        <v>0.95974999328420352</v>
      </c>
      <c r="F18" s="159">
        <v>1805312</v>
      </c>
      <c r="G18" s="159">
        <v>0</v>
      </c>
      <c r="H18" s="159">
        <v>24016</v>
      </c>
      <c r="I18" s="159">
        <v>26030</v>
      </c>
      <c r="J18" s="159">
        <v>73918</v>
      </c>
      <c r="K18" s="159">
        <v>80910</v>
      </c>
      <c r="L18" s="177">
        <f t="shared" ref="L18:L25" si="8">K18/C18</f>
        <v>4.0250006715796448E-2</v>
      </c>
      <c r="M18" s="159">
        <v>0</v>
      </c>
      <c r="N18" s="177">
        <f t="shared" si="6"/>
        <v>0</v>
      </c>
      <c r="O18" s="73"/>
      <c r="P18" s="73"/>
      <c r="R18" s="182"/>
    </row>
    <row r="19" spans="1:22" s="183" customFormat="1" ht="15.6" customHeight="1" x14ac:dyDescent="0.3">
      <c r="A19" s="180">
        <v>3</v>
      </c>
      <c r="B19" s="175" t="s">
        <v>49</v>
      </c>
      <c r="C19" s="159">
        <f t="shared" si="7"/>
        <v>1828029</v>
      </c>
      <c r="D19" s="408">
        <v>1825193</v>
      </c>
      <c r="E19" s="177">
        <f>D19/C19</f>
        <v>0.99844860229241439</v>
      </c>
      <c r="F19" s="408">
        <v>1816669</v>
      </c>
      <c r="G19" s="159">
        <v>0</v>
      </c>
      <c r="H19" s="159">
        <v>8419</v>
      </c>
      <c r="I19" s="159">
        <v>0</v>
      </c>
      <c r="J19" s="159">
        <v>105</v>
      </c>
      <c r="K19" s="159">
        <v>0</v>
      </c>
      <c r="L19" s="177">
        <f t="shared" si="8"/>
        <v>0</v>
      </c>
      <c r="M19" s="159">
        <v>2836</v>
      </c>
      <c r="N19" s="493">
        <f t="shared" si="6"/>
        <v>1.5513977075856018E-3</v>
      </c>
      <c r="O19" s="73"/>
      <c r="P19" s="73"/>
      <c r="R19" s="182"/>
    </row>
    <row r="20" spans="1:22" s="183" customFormat="1" ht="15.6" customHeight="1" x14ac:dyDescent="0.3">
      <c r="A20" s="180">
        <v>4</v>
      </c>
      <c r="B20" s="175" t="s">
        <v>50</v>
      </c>
      <c r="C20" s="159">
        <f t="shared" si="7"/>
        <v>134992</v>
      </c>
      <c r="D20" s="408">
        <v>86609</v>
      </c>
      <c r="E20" s="177">
        <f t="shared" ref="E20:E25" si="9">D20/C20</f>
        <v>0.64158616806921887</v>
      </c>
      <c r="F20" s="408">
        <v>57889</v>
      </c>
      <c r="G20" s="159">
        <v>0</v>
      </c>
      <c r="H20" s="159">
        <v>28720</v>
      </c>
      <c r="I20" s="159">
        <v>0</v>
      </c>
      <c r="J20" s="159">
        <v>0</v>
      </c>
      <c r="K20" s="159">
        <v>0</v>
      </c>
      <c r="L20" s="177">
        <f t="shared" si="8"/>
        <v>0</v>
      </c>
      <c r="M20" s="159">
        <v>48383</v>
      </c>
      <c r="N20" s="177">
        <f t="shared" si="6"/>
        <v>0.35841383193078108</v>
      </c>
      <c r="O20" s="73"/>
      <c r="P20" s="73"/>
      <c r="R20" s="182"/>
    </row>
    <row r="21" spans="1:22" s="183" customFormat="1" ht="15.6" customHeight="1" x14ac:dyDescent="0.3">
      <c r="A21" s="180">
        <v>5</v>
      </c>
      <c r="B21" s="175" t="s">
        <v>51</v>
      </c>
      <c r="C21" s="159">
        <f t="shared" si="7"/>
        <v>994568</v>
      </c>
      <c r="D21" s="159">
        <v>994568</v>
      </c>
      <c r="E21" s="177">
        <f t="shared" si="9"/>
        <v>1</v>
      </c>
      <c r="F21" s="159">
        <v>990529</v>
      </c>
      <c r="G21" s="159">
        <v>0</v>
      </c>
      <c r="H21" s="159">
        <v>4039</v>
      </c>
      <c r="I21" s="159">
        <v>0</v>
      </c>
      <c r="J21" s="159">
        <v>0</v>
      </c>
      <c r="K21" s="159">
        <v>0</v>
      </c>
      <c r="L21" s="177">
        <f t="shared" si="8"/>
        <v>0</v>
      </c>
      <c r="M21" s="159">
        <v>0</v>
      </c>
      <c r="N21" s="177">
        <f t="shared" si="6"/>
        <v>0</v>
      </c>
      <c r="O21" s="73"/>
      <c r="P21" s="73"/>
      <c r="R21" s="182"/>
    </row>
    <row r="22" spans="1:22" s="183" customFormat="1" ht="15.6" customHeight="1" x14ac:dyDescent="0.3">
      <c r="A22" s="180">
        <v>6</v>
      </c>
      <c r="B22" s="175" t="s">
        <v>52</v>
      </c>
      <c r="C22" s="159">
        <f t="shared" si="7"/>
        <v>7103687</v>
      </c>
      <c r="D22" s="159">
        <v>6979662</v>
      </c>
      <c r="E22" s="177">
        <f t="shared" si="9"/>
        <v>0.98254075665214413</v>
      </c>
      <c r="F22" s="159">
        <v>5919407</v>
      </c>
      <c r="G22" s="159">
        <v>0</v>
      </c>
      <c r="H22" s="159">
        <v>0</v>
      </c>
      <c r="I22" s="159">
        <v>1060255</v>
      </c>
      <c r="J22" s="159">
        <v>0</v>
      </c>
      <c r="K22" s="159">
        <v>0</v>
      </c>
      <c r="L22" s="177">
        <f t="shared" si="8"/>
        <v>0</v>
      </c>
      <c r="M22" s="159">
        <v>124025</v>
      </c>
      <c r="N22" s="177">
        <f t="shared" si="6"/>
        <v>1.7459243347855837E-2</v>
      </c>
      <c r="O22" s="73"/>
      <c r="P22" s="73"/>
      <c r="R22" s="182"/>
    </row>
    <row r="23" spans="1:22" s="183" customFormat="1" ht="15.6" customHeight="1" x14ac:dyDescent="0.3">
      <c r="A23" s="180">
        <v>7</v>
      </c>
      <c r="B23" s="175" t="s">
        <v>53</v>
      </c>
      <c r="C23" s="159">
        <f t="shared" si="7"/>
        <v>6447278</v>
      </c>
      <c r="D23" s="159">
        <v>6360264</v>
      </c>
      <c r="E23" s="177">
        <f t="shared" si="9"/>
        <v>0.98650376174255239</v>
      </c>
      <c r="F23" s="159">
        <v>6360264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77">
        <f t="shared" si="8"/>
        <v>0</v>
      </c>
      <c r="M23" s="159">
        <v>87014</v>
      </c>
      <c r="N23" s="177">
        <f t="shared" si="6"/>
        <v>1.3496238257447562E-2</v>
      </c>
      <c r="O23" s="73"/>
      <c r="P23" s="73"/>
      <c r="R23" s="182"/>
    </row>
    <row r="24" spans="1:22" ht="23.25" customHeight="1" x14ac:dyDescent="0.3">
      <c r="A24" s="468" t="s">
        <v>54</v>
      </c>
      <c r="B24" s="468"/>
      <c r="C24" s="178">
        <f>SUM(C17:C23)</f>
        <v>19975132</v>
      </c>
      <c r="D24" s="178">
        <f>SUM(D17:D23)</f>
        <v>19539048</v>
      </c>
      <c r="E24" s="176">
        <f t="shared" si="9"/>
        <v>0.97816865490550953</v>
      </c>
      <c r="F24" s="178">
        <f t="shared" ref="F24:K24" si="10">SUM(F17:F23)</f>
        <v>18232858</v>
      </c>
      <c r="G24" s="178">
        <f t="shared" si="10"/>
        <v>50050</v>
      </c>
      <c r="H24" s="178">
        <f t="shared" si="10"/>
        <v>128889</v>
      </c>
      <c r="I24" s="178">
        <f t="shared" si="10"/>
        <v>1098165</v>
      </c>
      <c r="J24" s="178">
        <f t="shared" si="10"/>
        <v>79136</v>
      </c>
      <c r="K24" s="178">
        <f t="shared" si="10"/>
        <v>80910</v>
      </c>
      <c r="L24" s="179">
        <f t="shared" si="8"/>
        <v>4.0505364370057731E-3</v>
      </c>
      <c r="M24" s="178">
        <f>SUM(M17:M23)</f>
        <v>355174</v>
      </c>
      <c r="N24" s="176">
        <f t="shared" si="6"/>
        <v>1.7780808657484718E-2</v>
      </c>
      <c r="O24" s="9"/>
      <c r="P24" s="9"/>
      <c r="R24" s="33"/>
    </row>
    <row r="25" spans="1:22" ht="43.65" customHeight="1" x14ac:dyDescent="0.3">
      <c r="A25" s="468" t="s">
        <v>154</v>
      </c>
      <c r="B25" s="468"/>
      <c r="C25" s="178">
        <f>SUM(C15,C24)</f>
        <v>33210411</v>
      </c>
      <c r="D25" s="178">
        <f>SUM(D15,D24)</f>
        <v>30681587</v>
      </c>
      <c r="E25" s="176">
        <f t="shared" si="9"/>
        <v>0.92385448045192819</v>
      </c>
      <c r="F25" s="178">
        <f t="shared" ref="F25:K25" si="11">SUM(F15,F24)</f>
        <v>27105470</v>
      </c>
      <c r="G25" s="178">
        <f t="shared" si="11"/>
        <v>981166</v>
      </c>
      <c r="H25" s="178">
        <f t="shared" si="11"/>
        <v>1796881</v>
      </c>
      <c r="I25" s="178">
        <f t="shared" si="11"/>
        <v>1324813</v>
      </c>
      <c r="J25" s="178">
        <f t="shared" si="11"/>
        <v>454423</v>
      </c>
      <c r="K25" s="178">
        <f t="shared" si="11"/>
        <v>714397</v>
      </c>
      <c r="L25" s="179">
        <f t="shared" si="8"/>
        <v>2.1511236340917311E-2</v>
      </c>
      <c r="M25" s="178">
        <f>SUM(M15,M24)</f>
        <v>1814427</v>
      </c>
      <c r="N25" s="176">
        <f t="shared" si="6"/>
        <v>5.4634283207154528E-2</v>
      </c>
      <c r="O25" s="13"/>
      <c r="P25" s="9"/>
      <c r="R25" s="33"/>
      <c r="S25" s="9"/>
      <c r="T25" s="9"/>
    </row>
    <row r="26" spans="1:22" ht="40.35" customHeight="1" x14ac:dyDescent="0.3">
      <c r="A26" s="460" t="s">
        <v>160</v>
      </c>
      <c r="B26" s="460"/>
      <c r="C26" s="178">
        <v>9451228</v>
      </c>
      <c r="D26" s="178">
        <v>8544287</v>
      </c>
      <c r="E26" s="179">
        <f>D26/C26</f>
        <v>0.90403987714612322</v>
      </c>
      <c r="F26" s="178">
        <v>99109</v>
      </c>
      <c r="G26" s="178">
        <v>99109</v>
      </c>
      <c r="H26" s="178">
        <v>6659751</v>
      </c>
      <c r="I26" s="178">
        <v>0</v>
      </c>
      <c r="J26" s="178">
        <v>1785427</v>
      </c>
      <c r="K26" s="178">
        <v>25306</v>
      </c>
      <c r="L26" s="179">
        <f>K26/C26</f>
        <v>2.677535659916362E-3</v>
      </c>
      <c r="M26" s="178">
        <v>881635</v>
      </c>
      <c r="N26" s="179">
        <f>M26/C26</f>
        <v>9.3282587193960403E-2</v>
      </c>
      <c r="O26" s="13"/>
      <c r="P26" s="9"/>
      <c r="R26" s="33"/>
    </row>
    <row r="27" spans="1:22" s="7" customFormat="1" ht="1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2" s="247" customFormat="1" ht="34.5" customHeight="1" x14ac:dyDescent="0.3">
      <c r="A28" s="462" t="s">
        <v>55</v>
      </c>
      <c r="B28" s="463"/>
      <c r="C28" s="166">
        <f>SUM(C25:C26)</f>
        <v>42661639</v>
      </c>
      <c r="D28" s="166">
        <f>SUM(D25:D26)</f>
        <v>39225874</v>
      </c>
      <c r="E28" s="344">
        <f>D28/C28</f>
        <v>0.91946476786791997</v>
      </c>
      <c r="F28" s="166">
        <f>SUM(F25:F26)</f>
        <v>27204579</v>
      </c>
      <c r="G28" s="166">
        <f t="shared" ref="G28:K28" si="12">SUM(G25:G26)</f>
        <v>1080275</v>
      </c>
      <c r="H28" s="166">
        <f t="shared" si="12"/>
        <v>8456632</v>
      </c>
      <c r="I28" s="166">
        <f t="shared" si="12"/>
        <v>1324813</v>
      </c>
      <c r="J28" s="166">
        <f t="shared" si="12"/>
        <v>2239850</v>
      </c>
      <c r="K28" s="166">
        <f t="shared" si="12"/>
        <v>739703</v>
      </c>
      <c r="L28" s="344">
        <f>K28/C28</f>
        <v>1.7338832200047449E-2</v>
      </c>
      <c r="M28" s="166">
        <f>SUM(M25:M26)</f>
        <v>2696062</v>
      </c>
      <c r="N28" s="344">
        <f>M28/C28</f>
        <v>6.3196399932032618E-2</v>
      </c>
      <c r="O28" s="246"/>
    </row>
    <row r="29" spans="1:22" x14ac:dyDescent="0.3">
      <c r="A29" s="8"/>
      <c r="F29" s="14"/>
      <c r="G29" s="14"/>
      <c r="H29" s="14"/>
      <c r="I29" s="14"/>
      <c r="J29" s="14"/>
      <c r="K29" s="14"/>
      <c r="L29" s="14"/>
      <c r="M29" s="14"/>
      <c r="O29" s="7"/>
      <c r="P29" s="15"/>
      <c r="Q29" s="16"/>
      <c r="R29" s="16"/>
      <c r="S29" s="16"/>
      <c r="T29" s="16"/>
      <c r="U29" s="16"/>
      <c r="V29" s="16"/>
    </row>
    <row r="30" spans="1:22" ht="28.65" customHeight="1" x14ac:dyDescent="0.3">
      <c r="A30" s="445" t="s">
        <v>159</v>
      </c>
      <c r="B30" s="445"/>
      <c r="C30" s="445"/>
      <c r="D30" s="445"/>
      <c r="E30" s="445"/>
      <c r="F30" s="445"/>
      <c r="G30" s="445"/>
      <c r="H30" s="445"/>
      <c r="I30" s="445"/>
      <c r="J30" s="79"/>
      <c r="K30" s="79"/>
      <c r="L30" s="80"/>
      <c r="M30" s="79"/>
      <c r="N30" s="72"/>
      <c r="O30" s="88"/>
      <c r="P30" s="89"/>
      <c r="Q30" s="15"/>
      <c r="R30" s="15"/>
      <c r="S30" s="16"/>
      <c r="T30" s="16"/>
      <c r="U30" s="16"/>
      <c r="V30" s="16"/>
    </row>
    <row r="31" spans="1:22" ht="15" customHeight="1" x14ac:dyDescent="0.3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8"/>
      <c r="P31" s="72"/>
    </row>
    <row r="32" spans="1:22" x14ac:dyDescent="0.3">
      <c r="A32" s="90"/>
      <c r="B32" s="90"/>
      <c r="C32" s="343"/>
      <c r="D32" s="123"/>
      <c r="E32" s="81"/>
      <c r="F32" s="90"/>
      <c r="G32" s="90"/>
      <c r="H32" s="90"/>
      <c r="I32" s="90"/>
      <c r="J32" s="90"/>
      <c r="K32" s="90"/>
      <c r="L32" s="90"/>
      <c r="M32" s="90"/>
      <c r="N32" s="90"/>
      <c r="O32" s="72"/>
      <c r="P32" s="72"/>
    </row>
    <row r="33" spans="1:18" ht="15.6" x14ac:dyDescent="0.3">
      <c r="A33" s="48"/>
      <c r="B33" s="48"/>
      <c r="C33" s="343"/>
      <c r="D33" s="122"/>
      <c r="E33" s="48"/>
      <c r="F33" s="48"/>
      <c r="G33" s="48"/>
      <c r="H33" s="122"/>
      <c r="I33" s="48"/>
      <c r="J33" s="48"/>
      <c r="K33" s="48"/>
      <c r="L33" s="48"/>
      <c r="M33" s="48"/>
      <c r="N33" s="48"/>
      <c r="O33" s="78"/>
      <c r="P33" s="78"/>
      <c r="Q33" s="48"/>
      <c r="R33" s="48"/>
    </row>
    <row r="34" spans="1:18" x14ac:dyDescent="0.3">
      <c r="A34" s="91"/>
      <c r="B34" s="92"/>
      <c r="C34" s="82"/>
      <c r="D34" s="82"/>
      <c r="E34" s="83"/>
      <c r="F34" s="82"/>
      <c r="G34" s="82"/>
      <c r="H34" s="82"/>
      <c r="I34" s="82"/>
      <c r="J34" s="83"/>
      <c r="K34" s="82"/>
      <c r="L34" s="83"/>
      <c r="M34" s="82"/>
      <c r="N34" s="83"/>
      <c r="O34" s="84"/>
      <c r="P34" s="47"/>
      <c r="Q34" s="41"/>
      <c r="R34" s="43"/>
    </row>
    <row r="35" spans="1:18" x14ac:dyDescent="0.3">
      <c r="A35" s="91"/>
      <c r="B35" s="92"/>
      <c r="C35" s="82"/>
      <c r="D35" s="82"/>
      <c r="E35" s="83"/>
      <c r="F35" s="82"/>
      <c r="G35" s="82"/>
      <c r="H35" s="82"/>
      <c r="I35" s="82"/>
      <c r="J35" s="85"/>
      <c r="K35" s="82"/>
      <c r="L35" s="83"/>
      <c r="M35" s="82"/>
      <c r="N35" s="83"/>
      <c r="O35" s="84"/>
      <c r="P35" s="47"/>
      <c r="Q35" s="41"/>
      <c r="R35" s="43"/>
    </row>
    <row r="36" spans="1:18" x14ac:dyDescent="0.3">
      <c r="A36" s="91"/>
      <c r="B36" s="92"/>
      <c r="C36" s="82"/>
      <c r="D36" s="82"/>
      <c r="E36" s="83"/>
      <c r="F36" s="82"/>
      <c r="G36" s="82"/>
      <c r="H36" s="82"/>
      <c r="I36" s="82"/>
      <c r="J36" s="86"/>
      <c r="K36" s="82"/>
      <c r="L36" s="83"/>
      <c r="M36" s="82"/>
      <c r="N36" s="83"/>
      <c r="O36" s="84"/>
      <c r="P36" s="47"/>
      <c r="Q36" s="41"/>
      <c r="R36" s="43"/>
    </row>
    <row r="37" spans="1:18" x14ac:dyDescent="0.3">
      <c r="A37" s="91"/>
      <c r="B37" s="92"/>
      <c r="C37" s="82"/>
      <c r="D37" s="82"/>
      <c r="E37" s="83"/>
      <c r="F37" s="82"/>
      <c r="G37" s="82"/>
      <c r="H37" s="82"/>
      <c r="I37" s="82"/>
      <c r="J37" s="87"/>
      <c r="K37" s="82"/>
      <c r="L37" s="83"/>
      <c r="M37" s="82"/>
      <c r="N37" s="83"/>
      <c r="O37" s="84"/>
      <c r="P37" s="47"/>
      <c r="Q37" s="41"/>
      <c r="R37" s="43"/>
    </row>
    <row r="38" spans="1:18" x14ac:dyDescent="0.3">
      <c r="A38" s="91"/>
      <c r="B38" s="92"/>
      <c r="C38" s="82"/>
      <c r="D38" s="82"/>
      <c r="E38" s="83"/>
      <c r="F38" s="82"/>
      <c r="G38" s="82"/>
      <c r="H38" s="82"/>
      <c r="I38" s="82"/>
      <c r="J38" s="86"/>
      <c r="K38" s="82"/>
      <c r="L38" s="83"/>
      <c r="M38" s="82"/>
      <c r="N38" s="83"/>
      <c r="O38" s="84"/>
      <c r="P38" s="47"/>
      <c r="Q38" s="41"/>
      <c r="R38" s="43"/>
    </row>
    <row r="39" spans="1:18" x14ac:dyDescent="0.3">
      <c r="A39" s="91"/>
      <c r="B39" s="92"/>
      <c r="C39" s="82"/>
      <c r="D39" s="82"/>
      <c r="E39" s="83"/>
      <c r="F39" s="82"/>
      <c r="G39" s="82"/>
      <c r="H39" s="82"/>
      <c r="I39" s="82"/>
      <c r="J39" s="83"/>
      <c r="K39" s="82"/>
      <c r="L39" s="83"/>
      <c r="M39" s="82"/>
      <c r="N39" s="83"/>
      <c r="O39" s="84"/>
      <c r="P39" s="47"/>
      <c r="Q39" s="41"/>
      <c r="R39" s="43"/>
    </row>
    <row r="40" spans="1:18" x14ac:dyDescent="0.3">
      <c r="A40" s="91"/>
      <c r="B40" s="92"/>
      <c r="C40" s="82"/>
      <c r="D40" s="82"/>
      <c r="E40" s="83"/>
      <c r="F40" s="82"/>
      <c r="G40" s="82"/>
      <c r="H40" s="82"/>
      <c r="I40" s="82"/>
      <c r="J40" s="85"/>
      <c r="K40" s="82"/>
      <c r="L40" s="83"/>
      <c r="M40" s="82"/>
      <c r="N40" s="83"/>
      <c r="O40" s="84"/>
      <c r="P40" s="47"/>
      <c r="Q40" s="41"/>
      <c r="R40" s="43"/>
    </row>
    <row r="41" spans="1:18" x14ac:dyDescent="0.3">
      <c r="A41" s="91"/>
      <c r="B41" s="92"/>
      <c r="C41" s="82"/>
      <c r="D41" s="82"/>
      <c r="E41" s="83"/>
      <c r="F41" s="82"/>
      <c r="G41" s="82"/>
      <c r="H41" s="82"/>
      <c r="I41" s="82"/>
      <c r="J41" s="83"/>
      <c r="K41" s="82"/>
      <c r="L41" s="83"/>
      <c r="M41" s="82"/>
      <c r="N41" s="83"/>
      <c r="O41" s="84"/>
      <c r="P41" s="47"/>
      <c r="Q41" s="41"/>
      <c r="R41" s="43"/>
    </row>
    <row r="44" spans="1:18" x14ac:dyDescent="0.3">
      <c r="F44" s="6"/>
    </row>
    <row r="45" spans="1:18" x14ac:dyDescent="0.3">
      <c r="F45" s="9"/>
    </row>
  </sheetData>
  <mergeCells count="19">
    <mergeCell ref="J3:J4"/>
    <mergeCell ref="A5:N5"/>
    <mergeCell ref="A15:B15"/>
    <mergeCell ref="A16:N16"/>
    <mergeCell ref="A24:B24"/>
    <mergeCell ref="A2:A4"/>
    <mergeCell ref="B2:B4"/>
    <mergeCell ref="C2:C4"/>
    <mergeCell ref="D2:J2"/>
    <mergeCell ref="K2:L3"/>
    <mergeCell ref="M2:N3"/>
    <mergeCell ref="D3:E3"/>
    <mergeCell ref="F3:G3"/>
    <mergeCell ref="H3:H4"/>
    <mergeCell ref="I3:I4"/>
    <mergeCell ref="A30:I30"/>
    <mergeCell ref="A26:B26"/>
    <mergeCell ref="A28:B28"/>
    <mergeCell ref="A25:B25"/>
  </mergeCells>
  <pageMargins left="0.51181102362204722" right="0.31496062992125984" top="0.74803149606299213" bottom="0.74803149606299213" header="0.31496062992125984" footer="0.31496062992125984"/>
  <pageSetup paperSize="9" scale="95" firstPageNumber="3" orientation="landscape" useFirstPageNumber="1" r:id="rId1"/>
  <headerFooter>
    <oddHeader>&amp;LAugstākās izglītības finansējums</oddHeader>
    <oddFooter>&amp;C&amp;P</oddFooter>
  </headerFooter>
  <ignoredErrors>
    <ignoredError sqref="E28 E15 L15 E24:E25 L24:L25 L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53066"/>
  </sheetPr>
  <dimension ref="A1:L27"/>
  <sheetViews>
    <sheetView zoomScale="80" zoomScaleNormal="80" workbookViewId="0">
      <selection activeCell="P15" sqref="P15"/>
    </sheetView>
  </sheetViews>
  <sheetFormatPr defaultColWidth="8.88671875" defaultRowHeight="14.4" x14ac:dyDescent="0.3"/>
  <cols>
    <col min="1" max="1" width="4.44140625" customWidth="1"/>
    <col min="2" max="2" width="19.44140625" bestFit="1" customWidth="1"/>
    <col min="3" max="3" width="10.33203125" customWidth="1"/>
    <col min="4" max="4" width="9.88671875" customWidth="1"/>
    <col min="5" max="5" width="10" customWidth="1"/>
    <col min="6" max="6" width="11.109375" customWidth="1"/>
    <col min="7" max="11" width="10.109375" customWidth="1"/>
    <col min="12" max="12" width="18.6640625" customWidth="1"/>
  </cols>
  <sheetData>
    <row r="1" spans="1:12" ht="20.25" customHeight="1" x14ac:dyDescent="0.3">
      <c r="A1" s="195" t="s">
        <v>224</v>
      </c>
    </row>
    <row r="2" spans="1:12" x14ac:dyDescent="0.3">
      <c r="A2" s="32"/>
      <c r="L2" s="137"/>
    </row>
    <row r="3" spans="1:12" s="141" customFormat="1" ht="29.25" customHeight="1" x14ac:dyDescent="0.3">
      <c r="A3" s="237" t="s">
        <v>155</v>
      </c>
      <c r="B3" s="238" t="s">
        <v>69</v>
      </c>
      <c r="C3" s="239" t="s">
        <v>70</v>
      </c>
      <c r="D3" s="239" t="s">
        <v>71</v>
      </c>
      <c r="E3" s="239" t="s">
        <v>72</v>
      </c>
      <c r="F3" s="239" t="s">
        <v>73</v>
      </c>
      <c r="G3" s="239" t="s">
        <v>78</v>
      </c>
      <c r="H3" s="239" t="s">
        <v>77</v>
      </c>
      <c r="I3" s="240" t="s">
        <v>97</v>
      </c>
      <c r="J3" s="240" t="s">
        <v>116</v>
      </c>
      <c r="K3" s="240" t="s">
        <v>210</v>
      </c>
    </row>
    <row r="4" spans="1:12" s="141" customFormat="1" ht="18" customHeight="1" x14ac:dyDescent="0.3">
      <c r="A4" s="158">
        <v>1</v>
      </c>
      <c r="B4" s="189" t="s">
        <v>74</v>
      </c>
      <c r="C4" s="185">
        <v>1499691</v>
      </c>
      <c r="D4" s="185">
        <v>1770701</v>
      </c>
      <c r="E4" s="185">
        <v>2103536</v>
      </c>
      <c r="F4" s="185">
        <v>2136438</v>
      </c>
      <c r="G4" s="185">
        <v>1569509</v>
      </c>
      <c r="H4" s="185">
        <v>1746504</v>
      </c>
      <c r="I4" s="186">
        <v>1746504</v>
      </c>
      <c r="J4" s="186">
        <v>2015054</v>
      </c>
      <c r="K4" s="186">
        <v>4234148</v>
      </c>
      <c r="L4" s="190"/>
    </row>
    <row r="5" spans="1:12" s="141" customFormat="1" ht="18" customHeight="1" x14ac:dyDescent="0.3">
      <c r="A5" s="158">
        <v>2</v>
      </c>
      <c r="B5" s="189" t="s">
        <v>228</v>
      </c>
      <c r="C5" s="185">
        <v>1853010</v>
      </c>
      <c r="D5" s="185">
        <v>2187869</v>
      </c>
      <c r="E5" s="185">
        <v>1966770</v>
      </c>
      <c r="F5" s="185">
        <v>1841788</v>
      </c>
      <c r="G5" s="185">
        <v>2494929</v>
      </c>
      <c r="H5" s="185">
        <v>2274963</v>
      </c>
      <c r="I5" s="186">
        <v>2274963</v>
      </c>
      <c r="J5" s="186">
        <v>2394778</v>
      </c>
      <c r="K5" s="186">
        <v>3791899</v>
      </c>
      <c r="L5" s="190"/>
    </row>
    <row r="6" spans="1:12" s="141" customFormat="1" ht="18" customHeight="1" x14ac:dyDescent="0.3">
      <c r="A6" s="158">
        <v>3</v>
      </c>
      <c r="B6" s="189" t="s">
        <v>227</v>
      </c>
      <c r="C6" s="185">
        <v>374800</v>
      </c>
      <c r="D6" s="185">
        <v>442530</v>
      </c>
      <c r="E6" s="185">
        <v>450530</v>
      </c>
      <c r="F6" s="185">
        <v>346196</v>
      </c>
      <c r="G6" s="185">
        <v>373293</v>
      </c>
      <c r="H6" s="185">
        <v>468798</v>
      </c>
      <c r="I6" s="186">
        <v>468798</v>
      </c>
      <c r="J6" s="186">
        <v>422402</v>
      </c>
      <c r="K6" s="186">
        <v>880802</v>
      </c>
      <c r="L6" s="190"/>
    </row>
    <row r="7" spans="1:12" s="141" customFormat="1" ht="18" customHeight="1" x14ac:dyDescent="0.3">
      <c r="A7" s="158">
        <v>4</v>
      </c>
      <c r="B7" s="189" t="s">
        <v>226</v>
      </c>
      <c r="C7" s="185">
        <v>198856</v>
      </c>
      <c r="D7" s="185">
        <v>234791</v>
      </c>
      <c r="E7" s="185">
        <v>117489</v>
      </c>
      <c r="F7" s="185">
        <v>178801</v>
      </c>
      <c r="G7" s="185">
        <v>179517</v>
      </c>
      <c r="H7" s="185">
        <v>66632</v>
      </c>
      <c r="I7" s="186">
        <v>66632</v>
      </c>
      <c r="J7" s="186">
        <v>153218</v>
      </c>
      <c r="K7" s="186">
        <v>452956</v>
      </c>
      <c r="L7" s="190"/>
    </row>
    <row r="8" spans="1:12" s="141" customFormat="1" ht="18" customHeight="1" x14ac:dyDescent="0.3">
      <c r="A8" s="158">
        <v>5</v>
      </c>
      <c r="B8" s="189" t="s">
        <v>13</v>
      </c>
      <c r="C8" s="185">
        <v>430904</v>
      </c>
      <c r="D8" s="185">
        <v>508772</v>
      </c>
      <c r="E8" s="185">
        <v>394664</v>
      </c>
      <c r="F8" s="185">
        <v>627966</v>
      </c>
      <c r="G8" s="185">
        <v>438746</v>
      </c>
      <c r="H8" s="185">
        <v>621145</v>
      </c>
      <c r="I8" s="186">
        <v>516466</v>
      </c>
      <c r="J8" s="186">
        <v>560616</v>
      </c>
      <c r="K8" s="186">
        <v>1596648</v>
      </c>
      <c r="L8" s="190"/>
    </row>
    <row r="9" spans="1:12" s="141" customFormat="1" ht="18" customHeight="1" x14ac:dyDescent="0.3">
      <c r="A9" s="158">
        <v>6</v>
      </c>
      <c r="B9" s="189" t="s">
        <v>14</v>
      </c>
      <c r="C9" s="185">
        <v>25656</v>
      </c>
      <c r="D9" s="185">
        <v>30292</v>
      </c>
      <c r="E9" s="185">
        <v>14550</v>
      </c>
      <c r="F9" s="185">
        <v>68829</v>
      </c>
      <c r="G9" s="185">
        <v>70565</v>
      </c>
      <c r="H9" s="185">
        <v>40995</v>
      </c>
      <c r="I9" s="186">
        <v>40995</v>
      </c>
      <c r="J9" s="186">
        <v>68559</v>
      </c>
      <c r="K9" s="197">
        <v>242315</v>
      </c>
      <c r="L9" s="190"/>
    </row>
    <row r="10" spans="1:12" s="141" customFormat="1" ht="18" customHeight="1" x14ac:dyDescent="0.3">
      <c r="A10" s="158">
        <v>7</v>
      </c>
      <c r="B10" s="189" t="s">
        <v>15</v>
      </c>
      <c r="C10" s="185">
        <v>148268</v>
      </c>
      <c r="D10" s="185">
        <v>175062</v>
      </c>
      <c r="E10" s="185">
        <v>224463</v>
      </c>
      <c r="F10" s="185">
        <v>209262</v>
      </c>
      <c r="G10" s="185">
        <v>274714</v>
      </c>
      <c r="H10" s="185">
        <v>167659</v>
      </c>
      <c r="I10" s="186">
        <v>167659</v>
      </c>
      <c r="J10" s="186">
        <v>159628</v>
      </c>
      <c r="K10" s="186">
        <v>399563</v>
      </c>
      <c r="L10" s="190"/>
    </row>
    <row r="11" spans="1:12" s="141" customFormat="1" ht="18" customHeight="1" x14ac:dyDescent="0.3">
      <c r="A11" s="158">
        <v>8</v>
      </c>
      <c r="B11" s="189" t="s">
        <v>16</v>
      </c>
      <c r="C11" s="185">
        <v>104824</v>
      </c>
      <c r="D11" s="185">
        <v>123767</v>
      </c>
      <c r="E11" s="185">
        <v>112562</v>
      </c>
      <c r="F11" s="185">
        <v>222223</v>
      </c>
      <c r="G11" s="185">
        <v>163991</v>
      </c>
      <c r="H11" s="185">
        <v>157483</v>
      </c>
      <c r="I11" s="186">
        <v>157483</v>
      </c>
      <c r="J11" s="186">
        <v>124321</v>
      </c>
      <c r="K11" s="186">
        <v>397384</v>
      </c>
      <c r="L11" s="190"/>
    </row>
    <row r="12" spans="1:12" s="141" customFormat="1" ht="18" customHeight="1" x14ac:dyDescent="0.3">
      <c r="A12" s="158">
        <v>9</v>
      </c>
      <c r="B12" s="189" t="s">
        <v>17</v>
      </c>
      <c r="C12" s="185">
        <v>167803</v>
      </c>
      <c r="D12" s="185">
        <v>198127</v>
      </c>
      <c r="E12" s="185">
        <v>129125</v>
      </c>
      <c r="F12" s="185">
        <v>117490</v>
      </c>
      <c r="G12" s="185">
        <v>98999</v>
      </c>
      <c r="H12" s="185">
        <v>193706</v>
      </c>
      <c r="I12" s="186">
        <v>193706</v>
      </c>
      <c r="J12" s="186">
        <v>90711</v>
      </c>
      <c r="K12" s="186">
        <v>303913</v>
      </c>
      <c r="L12" s="190"/>
    </row>
    <row r="13" spans="1:12" s="141" customFormat="1" ht="18" customHeight="1" x14ac:dyDescent="0.3">
      <c r="A13" s="158">
        <v>10</v>
      </c>
      <c r="B13" s="189" t="s">
        <v>18</v>
      </c>
      <c r="C13" s="185">
        <v>17632</v>
      </c>
      <c r="D13" s="185">
        <v>20819</v>
      </c>
      <c r="E13" s="185">
        <v>33878</v>
      </c>
      <c r="F13" s="185">
        <v>36716</v>
      </c>
      <c r="G13" s="185">
        <v>16407</v>
      </c>
      <c r="H13" s="185">
        <v>25714</v>
      </c>
      <c r="I13" s="186">
        <v>25714</v>
      </c>
      <c r="J13" s="186">
        <v>17597</v>
      </c>
      <c r="K13" s="197">
        <v>147295</v>
      </c>
      <c r="L13" s="190"/>
    </row>
    <row r="14" spans="1:12" s="141" customFormat="1" ht="18" customHeight="1" x14ac:dyDescent="0.3">
      <c r="A14" s="158">
        <v>11</v>
      </c>
      <c r="B14" s="189" t="s">
        <v>20</v>
      </c>
      <c r="C14" s="185">
        <v>70663</v>
      </c>
      <c r="D14" s="185">
        <v>83432</v>
      </c>
      <c r="E14" s="185">
        <v>39843</v>
      </c>
      <c r="F14" s="185">
        <v>138087</v>
      </c>
      <c r="G14" s="185">
        <v>98012</v>
      </c>
      <c r="H14" s="185">
        <v>29569</v>
      </c>
      <c r="I14" s="186">
        <v>29569</v>
      </c>
      <c r="J14" s="186">
        <v>32746</v>
      </c>
      <c r="K14" s="186">
        <v>182121</v>
      </c>
      <c r="L14" s="190"/>
    </row>
    <row r="15" spans="1:12" s="141" customFormat="1" ht="18" customHeight="1" x14ac:dyDescent="0.3">
      <c r="A15" s="409">
        <v>12</v>
      </c>
      <c r="B15" s="189" t="s">
        <v>21</v>
      </c>
      <c r="C15" s="185">
        <v>567901</v>
      </c>
      <c r="D15" s="185">
        <v>670527</v>
      </c>
      <c r="E15" s="185">
        <v>712523</v>
      </c>
      <c r="F15" s="185">
        <v>421382</v>
      </c>
      <c r="G15" s="185">
        <v>534917</v>
      </c>
      <c r="H15" s="185">
        <v>12431</v>
      </c>
      <c r="I15" s="186">
        <v>597367</v>
      </c>
      <c r="J15" s="186">
        <v>267590</v>
      </c>
      <c r="K15" s="186">
        <v>134550</v>
      </c>
      <c r="L15" s="190"/>
    </row>
    <row r="16" spans="1:12" s="141" customFormat="1" ht="18" customHeight="1" x14ac:dyDescent="0.3">
      <c r="A16" s="409">
        <v>13</v>
      </c>
      <c r="B16" s="189" t="s">
        <v>22</v>
      </c>
      <c r="C16" s="185">
        <v>19743</v>
      </c>
      <c r="D16" s="185">
        <v>23311</v>
      </c>
      <c r="E16" s="185">
        <v>104100</v>
      </c>
      <c r="F16" s="185">
        <v>142822</v>
      </c>
      <c r="G16" s="185">
        <v>179401</v>
      </c>
      <c r="H16" s="185">
        <v>191713</v>
      </c>
      <c r="I16" s="186">
        <v>191713</v>
      </c>
      <c r="J16" s="186">
        <v>172797</v>
      </c>
      <c r="K16" s="186">
        <v>189696</v>
      </c>
      <c r="L16" s="190"/>
    </row>
    <row r="17" spans="1:12" s="141" customFormat="1" ht="18" customHeight="1" x14ac:dyDescent="0.3">
      <c r="A17" s="409">
        <v>14</v>
      </c>
      <c r="B17" s="189" t="s">
        <v>19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86">
        <v>12431</v>
      </c>
      <c r="J17" s="186">
        <v>4983</v>
      </c>
      <c r="K17" s="186">
        <v>14897</v>
      </c>
      <c r="L17" s="190"/>
    </row>
    <row r="18" spans="1:12" s="141" customFormat="1" ht="18" customHeight="1" x14ac:dyDescent="0.3">
      <c r="A18" s="409">
        <v>15</v>
      </c>
      <c r="B18" s="189" t="s">
        <v>23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86">
        <v>137051</v>
      </c>
      <c r="L18" s="190"/>
    </row>
    <row r="19" spans="1:12" s="141" customFormat="1" ht="18" customHeight="1" x14ac:dyDescent="0.3">
      <c r="A19" s="409">
        <v>16</v>
      </c>
      <c r="B19" s="191" t="s">
        <v>75</v>
      </c>
      <c r="C19" s="187">
        <v>13110</v>
      </c>
      <c r="D19" s="187">
        <v>15480</v>
      </c>
      <c r="E19" s="187">
        <v>81447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214">
        <v>0</v>
      </c>
      <c r="L19" s="190"/>
    </row>
    <row r="20" spans="1:12" s="141" customFormat="1" ht="18" customHeight="1" x14ac:dyDescent="0.3">
      <c r="A20" s="409">
        <v>17</v>
      </c>
      <c r="B20" s="430" t="s">
        <v>48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214">
        <v>80910</v>
      </c>
      <c r="L20" s="190"/>
    </row>
    <row r="21" spans="1:12" s="141" customFormat="1" ht="18" customHeight="1" x14ac:dyDescent="0.3">
      <c r="A21" s="409">
        <v>18</v>
      </c>
      <c r="B21" s="430" t="s">
        <v>47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214">
        <v>40695</v>
      </c>
      <c r="L21" s="190"/>
    </row>
    <row r="22" spans="1:12" s="141" customFormat="1" ht="18" customHeight="1" x14ac:dyDescent="0.3">
      <c r="A22" s="409">
        <v>19</v>
      </c>
      <c r="B22" s="430" t="s">
        <v>50</v>
      </c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214">
        <v>19519</v>
      </c>
      <c r="L22" s="190"/>
    </row>
    <row r="23" spans="1:12" s="141" customFormat="1" ht="18" customHeight="1" x14ac:dyDescent="0.3">
      <c r="A23" s="409">
        <v>20</v>
      </c>
      <c r="B23" s="430" t="s">
        <v>51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214">
        <v>6248</v>
      </c>
      <c r="L23" s="190"/>
    </row>
    <row r="24" spans="1:12" s="141" customFormat="1" ht="21.75" customHeight="1" x14ac:dyDescent="0.3">
      <c r="A24" s="470" t="s">
        <v>61</v>
      </c>
      <c r="B24" s="470"/>
      <c r="C24" s="188">
        <f>SUM(C4:C23)</f>
        <v>5492861</v>
      </c>
      <c r="D24" s="188">
        <f>SUM(D4:D23)</f>
        <v>6485480</v>
      </c>
      <c r="E24" s="188">
        <f>SUM(E4:E23)</f>
        <v>6485480</v>
      </c>
      <c r="F24" s="188">
        <f>SUM(F4:F23)</f>
        <v>6488000</v>
      </c>
      <c r="G24" s="188">
        <v>6493000</v>
      </c>
      <c r="H24" s="188">
        <f>SUM(H4:H16)</f>
        <v>5997312</v>
      </c>
      <c r="I24" s="188">
        <f>SUM(I4:I23)</f>
        <v>6490000</v>
      </c>
      <c r="J24" s="188">
        <f>SUM(J4:J23)</f>
        <v>6485000</v>
      </c>
      <c r="K24" s="188">
        <f>SUM(K4:K23)</f>
        <v>13252610</v>
      </c>
      <c r="L24" s="190"/>
    </row>
    <row r="25" spans="1:12" x14ac:dyDescent="0.3">
      <c r="A25" s="8" t="s">
        <v>76</v>
      </c>
      <c r="D25" s="133"/>
      <c r="E25" s="375"/>
    </row>
    <row r="27" spans="1:12" x14ac:dyDescent="0.3">
      <c r="G27" s="36"/>
    </row>
  </sheetData>
  <mergeCells count="1">
    <mergeCell ref="A24:B24"/>
  </mergeCells>
  <pageMargins left="0.70866141732283472" right="0.70866141732283472" top="0.74803149606299213" bottom="0.74803149606299213" header="0.31496062992125984" footer="0.31496062992125984"/>
  <pageSetup paperSize="9" firstPageNumber="5" orientation="portrait" useFirstPageNumber="1" r:id="rId1"/>
  <headerFooter>
    <oddHeader>&amp;LAugstākās izglītības finansējums</oddHeader>
    <oddFooter>&amp;C&amp;P</oddFoot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B368EC60-05BA-4C37-933B-49C11D42FA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'1.5.'!C4:K4</xm:f>
              <xm:sqref>L4</xm:sqref>
            </x14:sparkline>
            <x14:sparkline>
              <xm:f>'1.5.'!C5:K5</xm:f>
              <xm:sqref>L5</xm:sqref>
            </x14:sparkline>
            <x14:sparkline>
              <xm:f>'1.5.'!C6:K6</xm:f>
              <xm:sqref>L6</xm:sqref>
            </x14:sparkline>
            <x14:sparkline>
              <xm:f>'1.5.'!C7:K7</xm:f>
              <xm:sqref>L7</xm:sqref>
            </x14:sparkline>
            <x14:sparkline>
              <xm:f>'1.5.'!C8:K8</xm:f>
              <xm:sqref>L8</xm:sqref>
            </x14:sparkline>
            <x14:sparkline>
              <xm:f>'1.5.'!C9:K9</xm:f>
              <xm:sqref>L9</xm:sqref>
            </x14:sparkline>
            <x14:sparkline>
              <xm:f>'1.5.'!C10:K10</xm:f>
              <xm:sqref>L10</xm:sqref>
            </x14:sparkline>
            <x14:sparkline>
              <xm:f>'1.5.'!C11:K11</xm:f>
              <xm:sqref>L11</xm:sqref>
            </x14:sparkline>
            <x14:sparkline>
              <xm:f>'1.5.'!C12:K12</xm:f>
              <xm:sqref>L12</xm:sqref>
            </x14:sparkline>
            <x14:sparkline>
              <xm:f>'1.5.'!C13:K13</xm:f>
              <xm:sqref>L13</xm:sqref>
            </x14:sparkline>
            <x14:sparkline>
              <xm:f>'1.5.'!C14:K14</xm:f>
              <xm:sqref>L14</xm:sqref>
            </x14:sparkline>
            <x14:sparkline>
              <xm:f>'1.5.'!C15:K15</xm:f>
              <xm:sqref>L15</xm:sqref>
            </x14:sparkline>
            <x14:sparkline>
              <xm:f>'1.5.'!C16:K16</xm:f>
              <xm:sqref>L16</xm:sqref>
            </x14:sparkline>
            <x14:sparkline>
              <xm:f>'1.5.'!C17:K17</xm:f>
              <xm:sqref>L17</xm:sqref>
            </x14:sparkline>
            <x14:sparkline>
              <xm:f>'1.5.'!C18:K18</xm:f>
              <xm:sqref>L18</xm:sqref>
            </x14:sparkline>
            <x14:sparkline>
              <xm:f>'1.5.'!C19:K19</xm:f>
              <xm:sqref>L19</xm:sqref>
            </x14:sparkline>
            <x14:sparkline>
              <xm:f>'1.5.'!C20:K20</xm:f>
              <xm:sqref>L20</xm:sqref>
            </x14:sparkline>
            <x14:sparkline>
              <xm:f>'1.5.'!C21:K21</xm:f>
              <xm:sqref>L21</xm:sqref>
            </x14:sparkline>
            <x14:sparkline>
              <xm:f>'1.5.'!C22:K22</xm:f>
              <xm:sqref>L22</xm:sqref>
            </x14:sparkline>
            <x14:sparkline>
              <xm:f>'1.5.'!C23:K23</xm:f>
              <xm:sqref>L23</xm:sqref>
            </x14:sparkline>
          </x14:sparklines>
        </x14:sparklineGroup>
        <x14:sparklineGroup displayEmptyCellsAs="gap" xr2:uid="{02DFB576-1686-46E4-80F4-B05A6480C0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'1.5.'!C24:K24</xm:f>
              <xm:sqref>L24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34D-1EFA-4615-9B21-584119FBFFE8}">
  <sheetPr>
    <tabColor rgb="FF5762F3"/>
  </sheetPr>
  <dimension ref="A1:G21"/>
  <sheetViews>
    <sheetView zoomScale="80" zoomScaleNormal="80" workbookViewId="0">
      <selection activeCell="I14" sqref="I14"/>
    </sheetView>
  </sheetViews>
  <sheetFormatPr defaultColWidth="9.109375" defaultRowHeight="14.4" x14ac:dyDescent="0.3"/>
  <cols>
    <col min="1" max="1" width="72.109375" bestFit="1" customWidth="1"/>
    <col min="2" max="4" width="23.21875" customWidth="1"/>
    <col min="5" max="5" width="18.33203125" customWidth="1"/>
    <col min="6" max="6" width="15.109375" customWidth="1"/>
    <col min="7" max="7" width="10.88671875" bestFit="1" customWidth="1"/>
  </cols>
  <sheetData>
    <row r="1" spans="1:7" ht="18.600000000000001" thickBot="1" x14ac:dyDescent="0.35">
      <c r="A1" s="276" t="s">
        <v>211</v>
      </c>
      <c r="B1" s="18"/>
      <c r="C1" s="19"/>
      <c r="D1" s="18"/>
      <c r="E1" s="18"/>
    </row>
    <row r="2" spans="1:7" ht="18" x14ac:dyDescent="0.35">
      <c r="A2" s="351"/>
      <c r="B2" s="352"/>
      <c r="C2" s="353"/>
      <c r="D2" s="353"/>
      <c r="E2" s="353"/>
    </row>
    <row r="3" spans="1:7" ht="15.6" x14ac:dyDescent="0.3">
      <c r="A3" s="195" t="s">
        <v>212</v>
      </c>
      <c r="E3" s="23"/>
    </row>
    <row r="4" spans="1:7" ht="19.8" customHeight="1" x14ac:dyDescent="0.3">
      <c r="B4" s="24"/>
      <c r="C4" s="25"/>
    </row>
    <row r="5" spans="1:7" s="366" customFormat="1" ht="18" x14ac:dyDescent="0.35">
      <c r="A5" s="364" t="s">
        <v>124</v>
      </c>
      <c r="B5" s="365">
        <f>SUM(B7:B8)</f>
        <v>481070267</v>
      </c>
      <c r="E5" s="367"/>
    </row>
    <row r="6" spans="1:7" s="141" customFormat="1" ht="31.2" customHeight="1" x14ac:dyDescent="0.3">
      <c r="A6" s="454" t="s">
        <v>59</v>
      </c>
      <c r="B6" s="454"/>
      <c r="C6" s="255" t="s">
        <v>6</v>
      </c>
    </row>
    <row r="7" spans="1:7" s="141" customFormat="1" ht="21.6" customHeight="1" x14ac:dyDescent="0.3">
      <c r="A7" s="280" t="s">
        <v>66</v>
      </c>
      <c r="B7" s="356">
        <v>445558513</v>
      </c>
      <c r="C7" s="249">
        <f>B7/B5</f>
        <v>0.92618177335827745</v>
      </c>
    </row>
    <row r="8" spans="1:7" s="141" customFormat="1" ht="21.6" customHeight="1" x14ac:dyDescent="0.3">
      <c r="A8" s="373" t="s">
        <v>130</v>
      </c>
      <c r="B8" s="356">
        <v>35511754</v>
      </c>
      <c r="C8" s="249">
        <f>B8/B5</f>
        <v>7.3818226641722592E-2</v>
      </c>
    </row>
    <row r="9" spans="1:7" s="259" customFormat="1" ht="30.6" customHeight="1" x14ac:dyDescent="0.3">
      <c r="A9" s="471" t="s">
        <v>161</v>
      </c>
      <c r="B9" s="471"/>
      <c r="C9" s="471"/>
      <c r="D9" s="471"/>
      <c r="E9" s="471"/>
    </row>
    <row r="10" spans="1:7" s="259" customFormat="1" ht="46.8" x14ac:dyDescent="0.3">
      <c r="A10" s="253"/>
      <c r="B10" s="254" t="s">
        <v>66</v>
      </c>
      <c r="C10" s="254" t="s">
        <v>129</v>
      </c>
      <c r="D10" s="254" t="s">
        <v>61</v>
      </c>
      <c r="E10" s="255" t="s">
        <v>6</v>
      </c>
    </row>
    <row r="11" spans="1:7" s="141" customFormat="1" ht="21.6" customHeight="1" x14ac:dyDescent="0.3">
      <c r="A11" s="263" t="s">
        <v>126</v>
      </c>
      <c r="B11" s="358">
        <f>SUM(B12:B16)</f>
        <v>410770090</v>
      </c>
      <c r="C11" s="358">
        <f>SUM(C12:C16)</f>
        <v>30976649</v>
      </c>
      <c r="D11" s="264">
        <f>SUM(B11:C11)</f>
        <v>441746739</v>
      </c>
      <c r="E11" s="265">
        <f>D11/B5</f>
        <v>0.91825824479815543</v>
      </c>
      <c r="F11" s="143"/>
    </row>
    <row r="12" spans="1:7" s="141" customFormat="1" ht="21.6" customHeight="1" x14ac:dyDescent="0.3">
      <c r="A12" s="360" t="s">
        <v>28</v>
      </c>
      <c r="B12" s="361">
        <v>183967542</v>
      </c>
      <c r="C12" s="361">
        <v>14271830</v>
      </c>
      <c r="D12" s="370">
        <f t="shared" ref="D12:D16" si="0">SUM(B12:C12)</f>
        <v>198239372</v>
      </c>
      <c r="E12" s="283">
        <f>D12/B5</f>
        <v>0.41207986774206523</v>
      </c>
      <c r="F12" s="145"/>
      <c r="G12" s="371"/>
    </row>
    <row r="13" spans="1:7" s="141" customFormat="1" ht="21.6" customHeight="1" x14ac:dyDescent="0.3">
      <c r="A13" s="360" t="s">
        <v>29</v>
      </c>
      <c r="B13" s="361">
        <v>46629688</v>
      </c>
      <c r="C13" s="361">
        <v>3453976</v>
      </c>
      <c r="D13" s="370">
        <f t="shared" si="0"/>
        <v>50083664</v>
      </c>
      <c r="E13" s="283">
        <f>D13/B5</f>
        <v>0.10410883281630873</v>
      </c>
    </row>
    <row r="14" spans="1:7" s="141" customFormat="1" ht="21.6" customHeight="1" x14ac:dyDescent="0.3">
      <c r="A14" s="360" t="s">
        <v>30</v>
      </c>
      <c r="B14" s="361">
        <v>115325327</v>
      </c>
      <c r="C14" s="361">
        <v>11734725</v>
      </c>
      <c r="D14" s="370">
        <f t="shared" si="0"/>
        <v>127060052</v>
      </c>
      <c r="E14" s="283">
        <f>D14/B5</f>
        <v>0.26411952830167323</v>
      </c>
    </row>
    <row r="15" spans="1:7" s="141" customFormat="1" ht="21.6" customHeight="1" x14ac:dyDescent="0.3">
      <c r="A15" s="360" t="s">
        <v>31</v>
      </c>
      <c r="B15" s="361">
        <v>43628772</v>
      </c>
      <c r="C15" s="361">
        <v>872841</v>
      </c>
      <c r="D15" s="370">
        <f t="shared" si="0"/>
        <v>44501613</v>
      </c>
      <c r="E15" s="283">
        <f>D15/B5</f>
        <v>9.2505432267756427E-2</v>
      </c>
    </row>
    <row r="16" spans="1:7" s="141" customFormat="1" ht="21.6" customHeight="1" x14ac:dyDescent="0.3">
      <c r="A16" s="372" t="s">
        <v>32</v>
      </c>
      <c r="B16" s="361">
        <v>21218761</v>
      </c>
      <c r="C16" s="361">
        <v>643277</v>
      </c>
      <c r="D16" s="370">
        <f t="shared" si="0"/>
        <v>21862038</v>
      </c>
      <c r="E16" s="283">
        <f>D16/B5</f>
        <v>4.544458367035184E-2</v>
      </c>
    </row>
    <row r="17" spans="1:5" s="259" customFormat="1" ht="30.6" customHeight="1" x14ac:dyDescent="0.3">
      <c r="A17" s="453" t="s">
        <v>162</v>
      </c>
      <c r="B17" s="453"/>
      <c r="C17" s="453"/>
      <c r="D17" s="453"/>
      <c r="E17" s="453"/>
    </row>
    <row r="18" spans="1:5" s="259" customFormat="1" ht="46.8" x14ac:dyDescent="0.3">
      <c r="A18" s="253"/>
      <c r="B18" s="254" t="s">
        <v>66</v>
      </c>
      <c r="C18" s="254" t="s">
        <v>129</v>
      </c>
      <c r="D18" s="254" t="s">
        <v>61</v>
      </c>
      <c r="E18" s="255" t="s">
        <v>6</v>
      </c>
    </row>
    <row r="19" spans="1:5" s="141" customFormat="1" ht="21.6" customHeight="1" x14ac:dyDescent="0.3">
      <c r="A19" s="355" t="s">
        <v>33</v>
      </c>
      <c r="B19" s="431">
        <v>34788423</v>
      </c>
      <c r="C19" s="431">
        <v>4535105</v>
      </c>
      <c r="D19" s="370">
        <f>SUM(B19:C19)</f>
        <v>39323528</v>
      </c>
      <c r="E19" s="287">
        <f>D19/B5</f>
        <v>8.1741755201844554E-2</v>
      </c>
    </row>
    <row r="20" spans="1:5" ht="25.5" customHeight="1" x14ac:dyDescent="0.3"/>
    <row r="21" spans="1:5" ht="31.35" customHeight="1" x14ac:dyDescent="0.3">
      <c r="A21" s="445" t="s">
        <v>163</v>
      </c>
      <c r="B21" s="445"/>
      <c r="C21" s="445"/>
      <c r="D21" s="445"/>
    </row>
  </sheetData>
  <mergeCells count="4">
    <mergeCell ref="A9:E9"/>
    <mergeCell ref="A17:E17"/>
    <mergeCell ref="A21:D21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691A-C08F-4481-927B-05A72548D944}">
  <sheetPr>
    <tabColor rgb="FF5762F3"/>
  </sheetPr>
  <dimension ref="A1:K24"/>
  <sheetViews>
    <sheetView zoomScale="80" zoomScaleNormal="80" workbookViewId="0">
      <selection activeCell="F7" sqref="F7"/>
    </sheetView>
  </sheetViews>
  <sheetFormatPr defaultColWidth="9.109375" defaultRowHeight="14.4" x14ac:dyDescent="0.3"/>
  <cols>
    <col min="1" max="1" width="72.109375" bestFit="1" customWidth="1"/>
    <col min="2" max="4" width="23.5546875" customWidth="1"/>
    <col min="5" max="5" width="15" customWidth="1"/>
    <col min="6" max="6" width="17.6640625" customWidth="1"/>
    <col min="7" max="7" width="18.88671875" customWidth="1"/>
    <col min="8" max="8" width="12" customWidth="1"/>
    <col min="9" max="9" width="10.88671875" customWidth="1"/>
    <col min="10" max="10" width="14" bestFit="1" customWidth="1"/>
    <col min="11" max="11" width="10.44140625" bestFit="1" customWidth="1"/>
  </cols>
  <sheetData>
    <row r="1" spans="1:11" ht="20.399999999999999" customHeight="1" x14ac:dyDescent="0.3">
      <c r="A1" s="195" t="s">
        <v>213</v>
      </c>
      <c r="E1" s="23"/>
    </row>
    <row r="2" spans="1:11" ht="12" customHeight="1" x14ac:dyDescent="0.3">
      <c r="B2" s="24"/>
      <c r="C2" s="25"/>
    </row>
    <row r="3" spans="1:11" s="366" customFormat="1" ht="18" x14ac:dyDescent="0.35">
      <c r="A3" s="364" t="s">
        <v>124</v>
      </c>
      <c r="B3" s="365">
        <f>SUM(B5:B6)</f>
        <v>440324311</v>
      </c>
      <c r="E3" s="367"/>
      <c r="F3" s="368"/>
    </row>
    <row r="4" spans="1:11" s="141" customFormat="1" ht="31.2" x14ac:dyDescent="0.3">
      <c r="A4" s="454" t="s">
        <v>59</v>
      </c>
      <c r="B4" s="454"/>
      <c r="C4" s="255" t="s">
        <v>6</v>
      </c>
      <c r="F4" s="143"/>
    </row>
    <row r="5" spans="1:11" s="141" customFormat="1" ht="19.2" customHeight="1" x14ac:dyDescent="0.3">
      <c r="A5" s="355" t="s">
        <v>60</v>
      </c>
      <c r="B5" s="356">
        <v>411731922</v>
      </c>
      <c r="C5" s="249">
        <f>B5/B3</f>
        <v>0.93506515927983813</v>
      </c>
      <c r="E5" s="369"/>
      <c r="F5" s="145"/>
      <c r="G5" s="354"/>
    </row>
    <row r="6" spans="1:11" s="141" customFormat="1" ht="19.2" customHeight="1" x14ac:dyDescent="0.3">
      <c r="A6" s="355" t="s">
        <v>156</v>
      </c>
      <c r="B6" s="356">
        <v>28592389</v>
      </c>
      <c r="C6" s="249">
        <f>B6/B3</f>
        <v>6.4934840720161827E-2</v>
      </c>
    </row>
    <row r="7" spans="1:11" s="259" customFormat="1" ht="30" customHeight="1" x14ac:dyDescent="0.3">
      <c r="A7" s="471" t="s">
        <v>125</v>
      </c>
      <c r="B7" s="471"/>
      <c r="C7" s="471"/>
      <c r="D7" s="471"/>
      <c r="E7" s="471"/>
    </row>
    <row r="8" spans="1:11" s="259" customFormat="1" ht="46.8" x14ac:dyDescent="0.3">
      <c r="A8" s="253"/>
      <c r="B8" s="254" t="s">
        <v>60</v>
      </c>
      <c r="C8" s="254" t="s">
        <v>156</v>
      </c>
      <c r="D8" s="254" t="s">
        <v>61</v>
      </c>
      <c r="E8" s="255" t="s">
        <v>6</v>
      </c>
      <c r="G8" s="357"/>
    </row>
    <row r="9" spans="1:11" s="141" customFormat="1" ht="19.2" customHeight="1" x14ac:dyDescent="0.3">
      <c r="A9" s="263" t="s">
        <v>126</v>
      </c>
      <c r="B9" s="358">
        <f>SUM(B10:B14)</f>
        <v>377595033</v>
      </c>
      <c r="C9" s="358">
        <f>SUM(C10:C14)</f>
        <v>25798482</v>
      </c>
      <c r="D9" s="264">
        <f t="shared" ref="D9:D14" si="0">SUM(B9:C9)</f>
        <v>403393515</v>
      </c>
      <c r="E9" s="265">
        <f>D9/B3</f>
        <v>0.91612819215880181</v>
      </c>
      <c r="G9" s="142"/>
      <c r="J9" s="143"/>
    </row>
    <row r="10" spans="1:11" s="141" customFormat="1" ht="19.2" customHeight="1" x14ac:dyDescent="0.3">
      <c r="A10" s="360" t="s">
        <v>28</v>
      </c>
      <c r="B10" s="361">
        <v>165488029</v>
      </c>
      <c r="C10" s="361">
        <v>12214510</v>
      </c>
      <c r="D10" s="370">
        <f t="shared" si="0"/>
        <v>177702539</v>
      </c>
      <c r="E10" s="283">
        <f>D10/B3</f>
        <v>0.40357194586060458</v>
      </c>
      <c r="F10" s="141" t="s">
        <v>112</v>
      </c>
      <c r="G10" s="144"/>
      <c r="H10" s="359"/>
      <c r="J10" s="145"/>
      <c r="K10" s="371"/>
    </row>
    <row r="11" spans="1:11" s="141" customFormat="1" ht="19.2" customHeight="1" x14ac:dyDescent="0.3">
      <c r="A11" s="360" t="s">
        <v>29</v>
      </c>
      <c r="B11" s="361">
        <v>41477607</v>
      </c>
      <c r="C11" s="361">
        <v>2979667</v>
      </c>
      <c r="D11" s="370">
        <f t="shared" si="0"/>
        <v>44457274</v>
      </c>
      <c r="E11" s="283">
        <f>D11/B3</f>
        <v>0.10096484088974138</v>
      </c>
      <c r="G11" s="142"/>
    </row>
    <row r="12" spans="1:11" s="141" customFormat="1" ht="19.2" customHeight="1" x14ac:dyDescent="0.3">
      <c r="A12" s="360" t="s">
        <v>30</v>
      </c>
      <c r="B12" s="361">
        <v>110259745</v>
      </c>
      <c r="C12" s="362">
        <v>9368144</v>
      </c>
      <c r="D12" s="370">
        <f t="shared" si="0"/>
        <v>119627889</v>
      </c>
      <c r="E12" s="283">
        <f>D12/B3</f>
        <v>0.27168131763680886</v>
      </c>
      <c r="G12" s="144"/>
      <c r="H12" s="359"/>
    </row>
    <row r="13" spans="1:11" s="141" customFormat="1" ht="19.2" customHeight="1" x14ac:dyDescent="0.3">
      <c r="A13" s="360" t="s">
        <v>31</v>
      </c>
      <c r="B13" s="361">
        <v>40420385</v>
      </c>
      <c r="C13" s="361">
        <v>604843</v>
      </c>
      <c r="D13" s="370">
        <f t="shared" si="0"/>
        <v>41025228</v>
      </c>
      <c r="E13" s="283">
        <f>D13/B3</f>
        <v>9.3170481336425692E-2</v>
      </c>
    </row>
    <row r="14" spans="1:11" s="141" customFormat="1" ht="19.2" customHeight="1" x14ac:dyDescent="0.3">
      <c r="A14" s="372" t="s">
        <v>32</v>
      </c>
      <c r="B14" s="362">
        <v>19949267</v>
      </c>
      <c r="C14" s="362">
        <v>631318</v>
      </c>
      <c r="D14" s="370">
        <f t="shared" si="0"/>
        <v>20580585</v>
      </c>
      <c r="E14" s="283">
        <f>D14/B3</f>
        <v>4.6739606435221334E-2</v>
      </c>
    </row>
    <row r="15" spans="1:11" s="259" customFormat="1" ht="30" customHeight="1" x14ac:dyDescent="0.3">
      <c r="A15" s="453" t="s">
        <v>127</v>
      </c>
      <c r="B15" s="453"/>
      <c r="C15" s="453"/>
      <c r="D15" s="453"/>
      <c r="E15" s="453"/>
      <c r="F15" s="363"/>
    </row>
    <row r="16" spans="1:11" s="259" customFormat="1" ht="46.8" x14ac:dyDescent="0.3">
      <c r="A16" s="253"/>
      <c r="B16" s="254" t="s">
        <v>60</v>
      </c>
      <c r="C16" s="254" t="s">
        <v>156</v>
      </c>
      <c r="D16" s="254" t="s">
        <v>61</v>
      </c>
      <c r="E16" s="255" t="s">
        <v>6</v>
      </c>
    </row>
    <row r="17" spans="1:8" s="141" customFormat="1" ht="19.2" customHeight="1" x14ac:dyDescent="0.3">
      <c r="A17" s="355" t="s">
        <v>33</v>
      </c>
      <c r="B17" s="356">
        <v>34136889</v>
      </c>
      <c r="C17" s="356">
        <v>2793907</v>
      </c>
      <c r="D17" s="370">
        <f>SUM(B17:C17)</f>
        <v>36930796</v>
      </c>
      <c r="E17" s="287">
        <f>D17/B3</f>
        <v>8.3871807841198215E-2</v>
      </c>
      <c r="F17" s="354"/>
      <c r="G17" s="144"/>
      <c r="H17" s="359"/>
    </row>
    <row r="18" spans="1:8" ht="25.5" customHeight="1" x14ac:dyDescent="0.3"/>
    <row r="19" spans="1:8" ht="31.35" customHeight="1" x14ac:dyDescent="0.3">
      <c r="A19" s="445" t="s">
        <v>165</v>
      </c>
      <c r="B19" s="445"/>
      <c r="C19" s="445"/>
      <c r="D19" s="445"/>
    </row>
    <row r="21" spans="1:8" x14ac:dyDescent="0.3">
      <c r="B21" s="46"/>
      <c r="C21" s="46"/>
      <c r="D21" s="46"/>
      <c r="E21" s="46"/>
      <c r="F21" s="46"/>
      <c r="G21" s="46"/>
    </row>
    <row r="22" spans="1:8" x14ac:dyDescent="0.3">
      <c r="B22" s="28"/>
      <c r="C22" s="28"/>
      <c r="D22" s="28"/>
      <c r="E22" s="28"/>
      <c r="F22" s="28"/>
      <c r="G22" s="28"/>
    </row>
    <row r="23" spans="1:8" x14ac:dyDescent="0.3">
      <c r="B23" s="28"/>
      <c r="C23" s="28"/>
      <c r="D23" s="28"/>
      <c r="E23" s="28"/>
      <c r="F23" s="28"/>
      <c r="G23" s="28"/>
    </row>
    <row r="24" spans="1:8" x14ac:dyDescent="0.3">
      <c r="B24" s="28"/>
      <c r="C24" s="28"/>
      <c r="D24" s="28"/>
      <c r="E24" s="28"/>
      <c r="F24" s="28"/>
      <c r="G24" s="28"/>
    </row>
  </sheetData>
  <mergeCells count="4">
    <mergeCell ref="A4:B4"/>
    <mergeCell ref="A7:E7"/>
    <mergeCell ref="A15:E15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SATURS</vt:lpstr>
      <vt:lpstr>KOPSAVILKUMS_Ieņēmumi</vt:lpstr>
      <vt:lpstr>1.1.</vt:lpstr>
      <vt:lpstr>1.2.</vt:lpstr>
      <vt:lpstr>1.3.</vt:lpstr>
      <vt:lpstr>1.4.</vt:lpstr>
      <vt:lpstr>1.5.</vt:lpstr>
      <vt:lpstr>KOPSAVILKUMS_Izdevumi</vt:lpstr>
      <vt:lpstr>2.1.</vt:lpstr>
      <vt:lpstr>2.2.</vt:lpstr>
      <vt:lpstr>2.3.</vt:lpstr>
      <vt:lpstr>2.4.</vt:lpstr>
      <vt:lpstr>2.5.</vt:lpstr>
      <vt:lpstr>2.6.</vt:lpstr>
      <vt:lpstr>3.1.</vt:lpstr>
      <vt:lpstr>3.2.</vt:lpstr>
      <vt:lpstr>3.3.</vt:lpstr>
      <vt:lpstr>'1.2.'!Print_Area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Liepiņa</cp:lastModifiedBy>
  <dcterms:created xsi:type="dcterms:W3CDTF">2015-06-05T18:17:20Z</dcterms:created>
  <dcterms:modified xsi:type="dcterms:W3CDTF">2025-09-22T11:40:54Z</dcterms:modified>
</cp:coreProperties>
</file>