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janis.drigins\Documents\7_JPVP\3_JPVP 2026.-2028. gadam\3_Likt DVS 12.12.2025\"/>
    </mc:Choice>
  </mc:AlternateContent>
  <xr:revisionPtr revIDLastSave="0" documentId="13_ncr:1_{F212EF12-145D-4FFA-B151-F383CA6D85E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JPVP 2026-2028" sheetId="2" r:id="rId1"/>
  </sheets>
  <definedNames>
    <definedName name="_xlnm._FilterDatabase" localSheetId="0" hidden="1">'JPVP 2026-2028'!$A$1:$A$77</definedName>
    <definedName name="_Hlk62635761" localSheetId="0">'JPVP 2026-2028'!$F$29</definedName>
  </definedNames>
  <calcPr calcId="191029"/>
  <customWorkbookViews>
    <customWorkbookView name="Raitis Imsa - Personal View" guid="{6FF01DA7-B5B4-4EC3-8F67-5D5ADCD39E8E}" mergeInterval="0" personalView="1" maximized="1" xWindow="-8" yWindow="-8" windowWidth="1936" windowHeight="1056" activeSheetId="1"/>
    <customWorkbookView name="Maija K - Personal View" guid="{B79C1ACF-54E3-445A-9031-DA4B1E449729}" mergeInterval="0" personalView="1" maximized="1" xWindow="-8" yWindow="-8" windowWidth="1936" windowHeight="1056" activeSheetId="1"/>
    <customWorkbookView name="Liga Murniece - Personal View" guid="{FEC01FAD-D061-4FD2-97BD-AEE92E356762}" mergeInterval="0" personalView="1" maximized="1" xWindow="-11" yWindow="-11" windowWidth="1942" windowHeight="1042" activeSheetId="1"/>
    <customWorkbookView name="Dita Čudare - Personal View" guid="{3F656E39-BA1C-431A-8283-B40635B99792}" mergeInterval="0" personalView="1" maximized="1" xWindow="-11" yWindow="-11" windowWidth="1942" windowHeight="1046" activeSheetId="1" showComments="commIndAndComment"/>
    <customWorkbookView name="Nils Mosejonoks - Personal View" guid="{90217543-DCE5-4A3F-AD23-17F12AABB276}" mergeInterval="0" personalView="1" maximized="1" xWindow="-11" yWindow="-11" windowWidth="1942" windowHeight="1042" activeSheetId="1"/>
    <customWorkbookView name="PG Misija - personiskais skats" guid="{321041B6-33E6-473D-890F-11F219CC253E}" mergeInterval="0" personalView="1" maximized="1" xWindow="-11" yWindow="-11" windowWidth="3862" windowHeight="2122" activeSheetId="1"/>
    <customWorkbookView name="DARBS - Personal View" guid="{1F9AA6D0-666C-4AEF-A1D6-B116D9709222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2" l="1"/>
  <c r="C10" i="2"/>
  <c r="D33" i="2"/>
  <c r="C33" i="2"/>
  <c r="E12" i="2"/>
  <c r="D12" i="2"/>
  <c r="E17" i="2"/>
  <c r="E10" i="2" s="1"/>
  <c r="D17" i="2"/>
  <c r="D10" i="2" s="1"/>
  <c r="C17" i="2"/>
  <c r="C15" i="2" s="1"/>
  <c r="C61" i="2"/>
  <c r="C60" i="2" s="1"/>
  <c r="C58" i="2"/>
  <c r="C12" i="2" s="1"/>
  <c r="C55" i="2"/>
  <c r="C53" i="2"/>
  <c r="C39" i="2"/>
  <c r="C36" i="2"/>
  <c r="C20" i="2"/>
  <c r="C32" i="2"/>
  <c r="C31" i="2" s="1"/>
  <c r="E26" i="2" l="1"/>
  <c r="D26" i="2"/>
  <c r="E58" i="2"/>
  <c r="D58" i="2"/>
  <c r="C25" i="2" l="1"/>
  <c r="C35" i="2"/>
  <c r="E74" i="2"/>
  <c r="C74" i="2"/>
  <c r="E70" i="2"/>
  <c r="C70" i="2"/>
  <c r="C66" i="2"/>
  <c r="E61" i="2"/>
  <c r="E60" i="2" s="1"/>
  <c r="D61" i="2"/>
  <c r="D60" i="2" s="1"/>
  <c r="E55" i="2"/>
  <c r="D55" i="2"/>
  <c r="E53" i="2"/>
  <c r="D53" i="2"/>
  <c r="D48" i="2"/>
  <c r="C48" i="2"/>
  <c r="E45" i="2"/>
  <c r="E44" i="2" s="1"/>
  <c r="D45" i="2"/>
  <c r="D44" i="2" s="1"/>
  <c r="C45" i="2"/>
  <c r="C44" i="2" s="1"/>
  <c r="E42" i="2"/>
  <c r="E41" i="2" s="1"/>
  <c r="D42" i="2"/>
  <c r="D41" i="2" s="1"/>
  <c r="C42" i="2"/>
  <c r="C41" i="2" s="1"/>
  <c r="E39" i="2"/>
  <c r="E38" i="2" s="1"/>
  <c r="D39" i="2"/>
  <c r="D38" i="2" s="1"/>
  <c r="C38" i="2"/>
  <c r="E36" i="2"/>
  <c r="E35" i="2" s="1"/>
  <c r="D36" i="2"/>
  <c r="D35" i="2" s="1"/>
  <c r="E31" i="2"/>
  <c r="D31" i="2"/>
  <c r="E27" i="2"/>
  <c r="D27" i="2"/>
  <c r="C27" i="2"/>
  <c r="E25" i="2"/>
  <c r="D25" i="2"/>
  <c r="E23" i="2"/>
  <c r="E9" i="2" s="1"/>
  <c r="D23" i="2"/>
  <c r="D9" i="2" s="1"/>
  <c r="C23" i="2"/>
  <c r="E20" i="2"/>
  <c r="D20" i="2"/>
  <c r="E11" i="2"/>
  <c r="D11" i="2"/>
  <c r="C22" i="2" l="1"/>
  <c r="C19" i="2" s="1"/>
  <c r="C9" i="2"/>
  <c r="C11" i="2"/>
  <c r="E15" i="2"/>
  <c r="E14" i="2" s="1"/>
  <c r="C52" i="2"/>
  <c r="C24" i="2"/>
  <c r="D15" i="2"/>
  <c r="D14" i="2" s="1"/>
  <c r="E52" i="2"/>
  <c r="D24" i="2"/>
  <c r="D52" i="2"/>
  <c r="E24" i="2"/>
  <c r="D8" i="2"/>
  <c r="D7" i="2" s="1"/>
  <c r="E8" i="2"/>
  <c r="E7" i="2" s="1"/>
  <c r="D22" i="2"/>
  <c r="D19" i="2" s="1"/>
  <c r="E22" i="2"/>
  <c r="E19" i="2" s="1"/>
  <c r="C8" i="2" l="1"/>
  <c r="C14" i="2"/>
  <c r="C7" i="2" l="1"/>
</calcChain>
</file>

<file path=xl/sharedStrings.xml><?xml version="1.0" encoding="utf-8"?>
<sst xmlns="http://schemas.openxmlformats.org/spreadsheetml/2006/main" count="151" uniqueCount="86">
  <si>
    <t>Budžeta programmas (apakš-
programmas)
kods un nosaukums</t>
  </si>
  <si>
    <t>Pasākums</t>
  </si>
  <si>
    <t>Valsts budžeta programma 21.00.00</t>
  </si>
  <si>
    <t>IZM</t>
  </si>
  <si>
    <t>JSPA</t>
  </si>
  <si>
    <t>1.1. uzdevums</t>
  </si>
  <si>
    <t>1.1.1. pasākums</t>
  </si>
  <si>
    <t>(JSPA)</t>
  </si>
  <si>
    <t>1.2. uzdevums</t>
  </si>
  <si>
    <t>(IZM)</t>
  </si>
  <si>
    <t>1.3. uzdevums</t>
  </si>
  <si>
    <t>1.3.1. pasākums</t>
  </si>
  <si>
    <t>1.3.3. pasākums</t>
  </si>
  <si>
    <t>1.4. uzdevums</t>
  </si>
  <si>
    <t>2. rīcības virziens</t>
  </si>
  <si>
    <t>2.1. uzdevums</t>
  </si>
  <si>
    <t>2.1.1. pasākums</t>
  </si>
  <si>
    <t>2.2. uzdevums</t>
  </si>
  <si>
    <t>2.2.1. pasākums</t>
  </si>
  <si>
    <t>2.3. uzdevums</t>
  </si>
  <si>
    <t>2.3.1. pasākums</t>
  </si>
  <si>
    <t>3. rīcības virziens</t>
  </si>
  <si>
    <t>3.1. uzdevums</t>
  </si>
  <si>
    <t>4.1. uzdevums</t>
  </si>
  <si>
    <t>1.2.1. pasākums</t>
  </si>
  <si>
    <t>1.2.2. pasākums</t>
  </si>
  <si>
    <t>1.3.2. pasākums</t>
  </si>
  <si>
    <t>1.3.4. pasākums</t>
  </si>
  <si>
    <t>1.4.1. pasākums</t>
  </si>
  <si>
    <t>1.5. uzdevums</t>
  </si>
  <si>
    <t>1.5.1. pasākums</t>
  </si>
  <si>
    <t>1.6. uzdevums</t>
  </si>
  <si>
    <t>1.6.1. pasākums</t>
  </si>
  <si>
    <t>1.7. uzdevums</t>
  </si>
  <si>
    <t>1.7.1. pasākums</t>
  </si>
  <si>
    <t>2.2.1. pasākuma ietvaros</t>
  </si>
  <si>
    <t>2.2.2. pasākuma ietvaros</t>
  </si>
  <si>
    <t>2.2.2. pasākums</t>
  </si>
  <si>
    <t>2.4. uzdevums</t>
  </si>
  <si>
    <t>2.4.1. pasākums</t>
  </si>
  <si>
    <t>4.1.1. pasākums</t>
  </si>
  <si>
    <t>Mentorings jaunatnes darbiniekiem</t>
  </si>
  <si>
    <t>Jauniešu galvaspilsēta</t>
  </si>
  <si>
    <t xml:space="preserve">Paskaidrojumi </t>
  </si>
  <si>
    <t>1.3.5. pasākums</t>
  </si>
  <si>
    <t>Finansējums programmas realizācijai kopā</t>
  </si>
  <si>
    <t xml:space="preserve">Pašvaldību projekti </t>
  </si>
  <si>
    <t>Supervīzijas darbā ar jaunatni iesaistītajām personām</t>
  </si>
  <si>
    <t>Pašpārvalžu mācības "Kontakts"</t>
  </si>
  <si>
    <t>Pašpārvalžu projekti "Kontakts"</t>
  </si>
  <si>
    <t xml:space="preserve">Pašpārvalžu koordinācija nacionālā mērogā </t>
  </si>
  <si>
    <t xml:space="preserve">Profesionālā pilnveide pašpārvalžu atbalsta personām </t>
  </si>
  <si>
    <t>Labākais darbā ar jaunatni</t>
  </si>
  <si>
    <t xml:space="preserve">
JSPA admin. izmaksas
</t>
  </si>
  <si>
    <t>DOKUMENTS PARAKSTĪTS AR DROŠU ELEKTRONISKO PARAKSTU UN 
SATUR LAIKA ZĪMOGU</t>
  </si>
  <si>
    <t>Valsts budžeta programma 21.00.00 (JSPA admin.)</t>
  </si>
  <si>
    <t>Atbalsta aktivitātes pašvaldībām</t>
  </si>
  <si>
    <t xml:space="preserve">
Jaunatnes darbinieku izcilības programma
</t>
  </si>
  <si>
    <t>Lielo NVO projekti
(sekmēta jauniešu iesaiste NVO pamatdarbībā un brīvprātīgajā darbā)</t>
  </si>
  <si>
    <t>NVO iekļaušanas projekti</t>
  </si>
  <si>
    <t>Lielās NVO: sekmēta darba ar jaunatni veicēju kompetenču pilnveide</t>
  </si>
  <si>
    <t xml:space="preserve">Vizītes uz pašvaldībām darba ar jaunatni jautājumos </t>
  </si>
  <si>
    <t>Lielās NVO: sekmēta jauniešu pilsoniskās līdzdalības stiprināšana</t>
  </si>
  <si>
    <t>Lielās NVO: sekmēta jauniešu līdzdalība lēmumu pieņemšanā starptautiskā līmenī</t>
  </si>
  <si>
    <t>Lielās NVO: sekmēta jauniešu ar ierobežotām iespējām iesaiste</t>
  </si>
  <si>
    <t>Lielās NVO: sekmēta jauniešu iesaiste brīvprātīgajā darbā</t>
  </si>
  <si>
    <t>Mazo NVO projekti
(sekmēta jauniešu iesaiste NVO pamatdarbībā (5 %))</t>
  </si>
  <si>
    <t xml:space="preserve">Mazās NVO: iesaistīto jauniešu skaits aktivitātēs (1200) </t>
  </si>
  <si>
    <t xml:space="preserve">
Baltijas valstu jaunatnes politikas veidotāju sadarbība
</t>
  </si>
  <si>
    <t>Pētījumi</t>
  </si>
  <si>
    <t>3.1.1. pasākums</t>
  </si>
  <si>
    <t>4. rīcības virziens</t>
  </si>
  <si>
    <t>1. rīcības virziens</t>
  </si>
  <si>
    <t>Nacionālais jaunatnes dialogs</t>
  </si>
  <si>
    <r>
      <t xml:space="preserve">2.2.3. pasākums </t>
    </r>
    <r>
      <rPr>
        <b/>
        <sz val="10"/>
        <color theme="1"/>
        <rFont val="Times New Roman"/>
        <family val="1"/>
        <charset val="186"/>
      </rPr>
      <t>(papildināts)</t>
    </r>
  </si>
  <si>
    <r>
      <rPr>
        <b/>
        <sz val="10"/>
        <color theme="1"/>
        <rFont val="Times New Roman"/>
        <family val="1"/>
        <charset val="186"/>
      </rPr>
      <t>2. Pielikums</t>
    </r>
    <r>
      <rPr>
        <sz val="10"/>
        <color theme="1"/>
        <rFont val="Times New Roman"/>
        <family val="1"/>
        <charset val="186"/>
      </rPr>
      <t xml:space="preserve">
Izglītības un zinātnes ministrijas
(datums skatāms laika zīmogā) 
rīkojumam </t>
    </r>
  </si>
  <si>
    <t>JLS mācības x 2</t>
  </si>
  <si>
    <t>Avots tiks precizēts</t>
  </si>
  <si>
    <t>Domnīca par pašpārvaldēm</t>
  </si>
  <si>
    <r>
      <t xml:space="preserve">Jaunatnes politikas valsts programmas budžets 2026.-2028. gadam
</t>
    </r>
    <r>
      <rPr>
        <sz val="12"/>
        <color theme="1"/>
        <rFont val="Times New Roman"/>
        <family val="1"/>
        <charset val="186"/>
      </rPr>
      <t xml:space="preserve">Kopsavilkums par programmā iekļauto uzdevumu īstenošanai nepieciešamo 
valsts budžeta finansējumu, </t>
    </r>
    <r>
      <rPr>
        <i/>
        <sz val="12"/>
        <color theme="1"/>
        <rFont val="Times New Roman"/>
        <family val="1"/>
        <charset val="186"/>
      </rPr>
      <t>euro</t>
    </r>
  </si>
  <si>
    <t xml:space="preserve">
2026. gads
</t>
  </si>
  <si>
    <t xml:space="preserve">
2027. gads
 </t>
  </si>
  <si>
    <t>2028. gads</t>
  </si>
  <si>
    <t>Papildus nepieciešamais finansējums</t>
  </si>
  <si>
    <t>VIAA</t>
  </si>
  <si>
    <t>(VIAA)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</si>
</sst>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0000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theme="9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vertical="center" wrapText="1"/>
    </xf>
    <xf numFmtId="2" fontId="0" fillId="0" borderId="0" xfId="0" applyNumberFormat="1"/>
    <xf numFmtId="2" fontId="9" fillId="0" borderId="0" xfId="0" applyNumberFormat="1" applyFont="1" applyAlignment="1">
      <alignment horizontal="left" wrapText="1"/>
    </xf>
    <xf numFmtId="164" fontId="4" fillId="4" borderId="1" xfId="0" applyNumberFormat="1" applyFont="1" applyFill="1" applyBorder="1" applyAlignment="1">
      <alignment wrapText="1"/>
    </xf>
    <xf numFmtId="3" fontId="9" fillId="0" borderId="0" xfId="0" applyNumberFormat="1" applyFont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wrapText="1"/>
    </xf>
    <xf numFmtId="0" fontId="4" fillId="6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left" vertical="center" wrapText="1"/>
    </xf>
    <xf numFmtId="4" fontId="4" fillId="0" borderId="0" xfId="0" applyNumberFormat="1" applyFont="1" applyAlignment="1">
      <alignment wrapText="1"/>
    </xf>
    <xf numFmtId="3" fontId="9" fillId="0" borderId="0" xfId="0" applyNumberFormat="1" applyFont="1" applyFill="1" applyAlignment="1">
      <alignment horizontal="center" vertical="center" wrapText="1"/>
    </xf>
    <xf numFmtId="0" fontId="0" fillId="0" borderId="0" xfId="0" applyBorder="1"/>
    <xf numFmtId="164" fontId="7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justify" vertical="center" wrapText="1"/>
    </xf>
    <xf numFmtId="2" fontId="4" fillId="6" borderId="1" xfId="0" applyNumberFormat="1" applyFont="1" applyFill="1" applyBorder="1" applyAlignment="1">
      <alignment horizontal="justify" vertical="center" wrapText="1"/>
    </xf>
    <xf numFmtId="0" fontId="13" fillId="0" borderId="0" xfId="0" applyFont="1" applyAlignment="1">
      <alignment wrapText="1"/>
    </xf>
    <xf numFmtId="3" fontId="13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2" fontId="5" fillId="0" borderId="0" xfId="0" applyNumberFormat="1" applyFont="1" applyAlignment="1">
      <alignment horizontal="left" vertical="center" wrapText="1"/>
    </xf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2" fontId="4" fillId="0" borderId="0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2" fontId="0" fillId="0" borderId="0" xfId="0" applyNumberFormat="1" applyAlignment="1">
      <alignment horizontal="left"/>
    </xf>
    <xf numFmtId="2" fontId="4" fillId="6" borderId="0" xfId="0" applyNumberFormat="1" applyFont="1" applyFill="1" applyBorder="1" applyAlignment="1">
      <alignment horizontal="left" vertical="center" wrapText="1"/>
    </xf>
    <xf numFmtId="2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 vertical="top"/>
    </xf>
    <xf numFmtId="2" fontId="0" fillId="0" borderId="0" xfId="0" applyNumberFormat="1" applyBorder="1"/>
    <xf numFmtId="2" fontId="3" fillId="6" borderId="0" xfId="0" applyNumberFormat="1" applyFont="1" applyFill="1" applyBorder="1" applyAlignment="1">
      <alignment horizontal="left" vertical="center" wrapText="1"/>
    </xf>
    <xf numFmtId="2" fontId="3" fillId="6" borderId="0" xfId="0" applyNumberFormat="1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15" fillId="6" borderId="1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2" fontId="9" fillId="0" borderId="1" xfId="0" applyNumberFormat="1" applyFont="1" applyBorder="1" applyAlignment="1">
      <alignment horizontal="justify" vertical="center" wrapText="1"/>
    </xf>
    <xf numFmtId="2" fontId="4" fillId="0" borderId="1" xfId="0" applyNumberFormat="1" applyFont="1" applyFill="1" applyBorder="1" applyAlignment="1">
      <alignment horizontal="justify" vertical="center" wrapText="1"/>
    </xf>
    <xf numFmtId="164" fontId="4" fillId="10" borderId="1" xfId="1" applyFont="1" applyFill="1" applyBorder="1" applyAlignment="1">
      <alignment horizontal="right" vertical="center" wrapText="1"/>
    </xf>
    <xf numFmtId="164" fontId="7" fillId="5" borderId="1" xfId="1" applyFont="1" applyFill="1" applyBorder="1" applyAlignment="1">
      <alignment horizontal="center" vertical="center" wrapText="1"/>
    </xf>
    <xf numFmtId="164" fontId="4" fillId="4" borderId="1" xfId="1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right" vertical="center" wrapText="1"/>
    </xf>
    <xf numFmtId="164" fontId="4" fillId="7" borderId="1" xfId="1" applyFont="1" applyFill="1" applyBorder="1" applyAlignment="1">
      <alignment horizontal="right" vertical="center" wrapText="1"/>
    </xf>
    <xf numFmtId="164" fontId="15" fillId="10" borderId="1" xfId="1" applyFont="1" applyFill="1" applyBorder="1" applyAlignment="1">
      <alignment horizontal="right" vertical="center" wrapText="1"/>
    </xf>
    <xf numFmtId="164" fontId="3" fillId="10" borderId="1" xfId="1" applyFont="1" applyFill="1" applyBorder="1" applyAlignment="1">
      <alignment horizontal="right" vertical="center" wrapText="1"/>
    </xf>
    <xf numFmtId="164" fontId="4" fillId="6" borderId="1" xfId="1" applyFont="1" applyFill="1" applyBorder="1" applyAlignment="1">
      <alignment horizontal="right" vertical="center" wrapText="1"/>
    </xf>
    <xf numFmtId="164" fontId="4" fillId="0" borderId="1" xfId="1" applyFont="1" applyBorder="1" applyAlignment="1">
      <alignment horizontal="right" vertical="center" wrapText="1"/>
    </xf>
    <xf numFmtId="164" fontId="3" fillId="7" borderId="1" xfId="1" applyFont="1" applyFill="1" applyBorder="1" applyAlignment="1">
      <alignment horizontal="right" vertical="center" wrapText="1"/>
    </xf>
    <xf numFmtId="164" fontId="4" fillId="0" borderId="1" xfId="1" applyFont="1" applyFill="1" applyBorder="1" applyAlignment="1">
      <alignment horizontal="right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5" fillId="6" borderId="1" xfId="1" applyFont="1" applyFill="1" applyBorder="1" applyAlignment="1">
      <alignment horizontal="right" vertical="center" wrapText="1"/>
    </xf>
    <xf numFmtId="164" fontId="1" fillId="0" borderId="0" xfId="1" applyFont="1"/>
    <xf numFmtId="164" fontId="3" fillId="11" borderId="1" xfId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center" vertical="center" wrapText="1"/>
    </xf>
    <xf numFmtId="164" fontId="4" fillId="11" borderId="1" xfId="1" applyFont="1" applyFill="1" applyBorder="1" applyAlignment="1">
      <alignment horizontal="center" vertical="center" wrapText="1"/>
    </xf>
    <xf numFmtId="164" fontId="4" fillId="11" borderId="1" xfId="0" applyNumberFormat="1" applyFont="1" applyFill="1" applyBorder="1" applyAlignment="1">
      <alignment horizontal="right" wrapText="1"/>
    </xf>
    <xf numFmtId="0" fontId="4" fillId="11" borderId="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horizontal="justify" vertical="center" wrapText="1"/>
    </xf>
    <xf numFmtId="0" fontId="15" fillId="11" borderId="1" xfId="0" applyFont="1" applyFill="1" applyBorder="1" applyAlignment="1">
      <alignment horizontal="justify" vertical="center" wrapText="1"/>
    </xf>
    <xf numFmtId="164" fontId="4" fillId="11" borderId="1" xfId="1" applyFont="1" applyFill="1" applyBorder="1" applyAlignment="1">
      <alignment horizontal="right" vertical="center" wrapText="1"/>
    </xf>
    <xf numFmtId="3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4" fontId="13" fillId="0" borderId="0" xfId="0" applyNumberFormat="1" applyFont="1" applyFill="1" applyBorder="1" applyAlignment="1">
      <alignment wrapText="1"/>
    </xf>
    <xf numFmtId="2" fontId="13" fillId="0" borderId="0" xfId="0" applyNumberFormat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6" fontId="0" fillId="0" borderId="0" xfId="0" applyNumberFormat="1" applyFill="1" applyBorder="1"/>
    <xf numFmtId="165" fontId="14" fillId="0" borderId="0" xfId="1" applyNumberFormat="1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justify" vertical="center" wrapText="1"/>
    </xf>
    <xf numFmtId="0" fontId="15" fillId="0" borderId="0" xfId="0" applyFont="1" applyFill="1" applyBorder="1" applyAlignment="1">
      <alignment horizontal="justify" vertical="center" wrapText="1"/>
    </xf>
    <xf numFmtId="2" fontId="13" fillId="0" borderId="0" xfId="0" applyNumberFormat="1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justify" vertical="center" wrapText="1"/>
    </xf>
    <xf numFmtId="2" fontId="15" fillId="0" borderId="0" xfId="0" applyNumberFormat="1" applyFont="1" applyFill="1" applyBorder="1" applyAlignment="1">
      <alignment horizontal="justify" vertical="center" wrapText="1"/>
    </xf>
    <xf numFmtId="0" fontId="13" fillId="0" borderId="0" xfId="0" applyFont="1" applyFill="1" applyAlignment="1">
      <alignment wrapText="1"/>
    </xf>
    <xf numFmtId="165" fontId="7" fillId="12" borderId="1" xfId="1" applyNumberFormat="1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2" fontId="7" fillId="8" borderId="1" xfId="0" applyNumberFormat="1" applyFont="1" applyFill="1" applyBorder="1" applyAlignment="1">
      <alignment horizontal="center" vertical="center" wrapText="1"/>
    </xf>
    <xf numFmtId="164" fontId="7" fillId="8" borderId="1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DD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8AF1E-9B2C-4C5D-B1DF-BB92E7E8434A}">
  <sheetPr>
    <pageSetUpPr fitToPage="1"/>
  </sheetPr>
  <dimension ref="A1:O80"/>
  <sheetViews>
    <sheetView tabSelected="1" topLeftCell="A66" zoomScale="130" zoomScaleNormal="130" workbookViewId="0">
      <selection activeCell="G66" sqref="G66"/>
    </sheetView>
  </sheetViews>
  <sheetFormatPr defaultColWidth="8.7109375" defaultRowHeight="15" x14ac:dyDescent="0.25"/>
  <cols>
    <col min="1" max="1" width="17" style="1" customWidth="1"/>
    <col min="2" max="2" width="22.28515625" style="3" customWidth="1"/>
    <col min="3" max="5" width="15.42578125" style="69" customWidth="1"/>
    <col min="6" max="6" width="31.28515625" style="4" customWidth="1"/>
    <col min="7" max="7" width="34.28515625" style="30" customWidth="1"/>
    <col min="8" max="8" width="18.7109375" style="32" customWidth="1"/>
    <col min="9" max="9" width="14.7109375" customWidth="1"/>
    <col min="10" max="10" width="13.28515625" customWidth="1"/>
    <col min="11" max="11" width="16.42578125" style="1" customWidth="1"/>
    <col min="12" max="12" width="8.7109375" style="1"/>
    <col min="13" max="13" width="13.28515625" style="1" customWidth="1"/>
    <col min="14" max="14" width="8.7109375" style="1"/>
    <col min="15" max="15" width="16.5703125" style="1" customWidth="1"/>
    <col min="16" max="16384" width="8.7109375" style="1"/>
  </cols>
  <sheetData>
    <row r="1" spans="1:13" ht="68.650000000000006" customHeight="1" x14ac:dyDescent="0.25">
      <c r="A1" s="95" t="s">
        <v>75</v>
      </c>
      <c r="B1" s="95"/>
      <c r="C1" s="95"/>
      <c r="D1" s="95"/>
      <c r="E1" s="95"/>
    </row>
    <row r="2" spans="1:13" ht="69" customHeight="1" x14ac:dyDescent="0.25">
      <c r="A2" s="96" t="s">
        <v>79</v>
      </c>
      <c r="B2" s="96"/>
      <c r="C2" s="96"/>
      <c r="D2" s="96"/>
      <c r="E2" s="96"/>
    </row>
    <row r="3" spans="1:13" ht="32.65" customHeight="1" x14ac:dyDescent="0.25">
      <c r="A3" s="97" t="s">
        <v>1</v>
      </c>
      <c r="B3" s="97" t="s">
        <v>0</v>
      </c>
      <c r="C3" s="98"/>
      <c r="D3" s="98"/>
      <c r="E3" s="98"/>
    </row>
    <row r="4" spans="1:13" ht="22.15" customHeight="1" x14ac:dyDescent="0.25">
      <c r="A4" s="97"/>
      <c r="B4" s="97"/>
      <c r="C4" s="98"/>
      <c r="D4" s="98"/>
      <c r="E4" s="98"/>
    </row>
    <row r="5" spans="1:13" ht="54.6" customHeight="1" x14ac:dyDescent="0.25">
      <c r="A5" s="97"/>
      <c r="B5" s="97"/>
      <c r="C5" s="99" t="s">
        <v>80</v>
      </c>
      <c r="D5" s="99" t="s">
        <v>81</v>
      </c>
      <c r="E5" s="99" t="s">
        <v>82</v>
      </c>
      <c r="G5" s="79"/>
      <c r="H5" s="80"/>
      <c r="I5" s="81"/>
      <c r="J5" s="81"/>
    </row>
    <row r="6" spans="1:13" ht="49.15" customHeight="1" x14ac:dyDescent="0.25">
      <c r="A6" s="97"/>
      <c r="B6" s="97"/>
      <c r="C6" s="99"/>
      <c r="D6" s="99"/>
      <c r="E6" s="99"/>
      <c r="F6" s="23"/>
      <c r="G6" s="82"/>
      <c r="H6" s="80"/>
      <c r="I6" s="81"/>
      <c r="J6" s="81"/>
    </row>
    <row r="7" spans="1:13" customFormat="1" ht="56.65" customHeight="1" x14ac:dyDescent="0.25">
      <c r="A7" s="100" t="s">
        <v>45</v>
      </c>
      <c r="B7" s="26"/>
      <c r="C7" s="57">
        <f>C8</f>
        <v>1324604</v>
      </c>
      <c r="D7" s="57">
        <f>D8</f>
        <v>1324604</v>
      </c>
      <c r="E7" s="57">
        <f>E8</f>
        <v>1324604</v>
      </c>
      <c r="F7" s="8"/>
      <c r="G7" s="83"/>
      <c r="H7" s="84"/>
      <c r="I7" s="84"/>
      <c r="J7" s="81"/>
    </row>
    <row r="8" spans="1:13" customFormat="1" ht="26.25" x14ac:dyDescent="0.25">
      <c r="A8" s="101"/>
      <c r="B8" s="9" t="s">
        <v>2</v>
      </c>
      <c r="C8" s="58">
        <f>C9+C10+C11</f>
        <v>1324604</v>
      </c>
      <c r="D8" s="58">
        <f>D9+D10+D11</f>
        <v>1324604</v>
      </c>
      <c r="E8" s="58">
        <f>E9+E10+E11</f>
        <v>1324604</v>
      </c>
      <c r="F8" s="24"/>
      <c r="G8" s="78"/>
      <c r="H8" s="80"/>
      <c r="I8" s="85"/>
      <c r="J8" s="81"/>
    </row>
    <row r="9" spans="1:13" customFormat="1" x14ac:dyDescent="0.25">
      <c r="A9" s="101"/>
      <c r="B9" s="11" t="s">
        <v>3</v>
      </c>
      <c r="C9" s="58">
        <f>C21+C37+C40+C46+C23+C18+C26</f>
        <v>138844</v>
      </c>
      <c r="D9" s="58">
        <f>D21+D37+D40+D46+D23+D26+D18</f>
        <v>67945</v>
      </c>
      <c r="E9" s="58">
        <f>E21+E37+E40+E46+E23+E26+E18</f>
        <v>67945</v>
      </c>
      <c r="F9" s="10"/>
      <c r="G9" s="78"/>
      <c r="H9" s="80"/>
      <c r="I9" s="81"/>
      <c r="J9" s="81"/>
    </row>
    <row r="10" spans="1:13" customFormat="1" x14ac:dyDescent="0.25">
      <c r="A10" s="101"/>
      <c r="B10" s="11" t="s">
        <v>4</v>
      </c>
      <c r="C10" s="58">
        <f>SUM(C16,C17,C28,C34,C43,C54,C56,C57,C62,C63)</f>
        <v>1160760</v>
      </c>
      <c r="D10" s="58">
        <f>D16+D17+D28+D34+D43+D54+D56+D57+D62+D63</f>
        <v>1231659</v>
      </c>
      <c r="E10" s="58">
        <f>E16+E17+E28+E34+E43+E54+E56+E57+E62+E63</f>
        <v>1231659</v>
      </c>
      <c r="F10" s="10"/>
      <c r="G10" s="31"/>
      <c r="H10" s="32"/>
    </row>
    <row r="11" spans="1:13" customFormat="1" x14ac:dyDescent="0.25">
      <c r="A11" s="102"/>
      <c r="B11" s="11" t="s">
        <v>84</v>
      </c>
      <c r="C11" s="58">
        <f>C64+C32</f>
        <v>25000</v>
      </c>
      <c r="D11" s="58">
        <f>D64+D32</f>
        <v>25000</v>
      </c>
      <c r="E11" s="58">
        <f>E64+E32</f>
        <v>25000</v>
      </c>
      <c r="F11" s="4"/>
      <c r="G11" s="31"/>
      <c r="H11" s="32"/>
    </row>
    <row r="12" spans="1:13" customFormat="1" ht="26.25" x14ac:dyDescent="0.25">
      <c r="A12" s="71"/>
      <c r="B12" s="73" t="s">
        <v>83</v>
      </c>
      <c r="C12" s="72">
        <f>C58</f>
        <v>50000</v>
      </c>
      <c r="D12" s="72">
        <f>D59</f>
        <v>50000</v>
      </c>
      <c r="E12" s="72">
        <f>E59</f>
        <v>50000</v>
      </c>
      <c r="F12" s="10"/>
      <c r="G12" s="31"/>
      <c r="H12" s="32"/>
    </row>
    <row r="13" spans="1:13" ht="27" customHeight="1" x14ac:dyDescent="0.25">
      <c r="A13" s="103" t="s">
        <v>72</v>
      </c>
      <c r="B13" s="104"/>
      <c r="C13" s="104"/>
      <c r="D13" s="104"/>
      <c r="E13" s="105"/>
      <c r="F13" s="93" t="s">
        <v>43</v>
      </c>
      <c r="G13" s="86"/>
    </row>
    <row r="14" spans="1:13" x14ac:dyDescent="0.25">
      <c r="A14" s="12" t="s">
        <v>5</v>
      </c>
      <c r="B14" s="13"/>
      <c r="C14" s="59">
        <f t="shared" ref="C14:D14" si="0">C15</f>
        <v>250722</v>
      </c>
      <c r="D14" s="59">
        <f t="shared" si="0"/>
        <v>235260</v>
      </c>
      <c r="E14" s="59">
        <f>SUM(E15)</f>
        <v>235260</v>
      </c>
      <c r="F14" s="48"/>
      <c r="G14" s="87"/>
      <c r="H14" s="33"/>
      <c r="K14" s="2"/>
      <c r="M14" s="2"/>
    </row>
    <row r="15" spans="1:13" ht="26.25" customHeight="1" x14ac:dyDescent="0.25">
      <c r="A15" s="14" t="s">
        <v>6</v>
      </c>
      <c r="B15" s="15"/>
      <c r="C15" s="60">
        <f>C16+C17+C18</f>
        <v>250722</v>
      </c>
      <c r="D15" s="60">
        <f t="shared" ref="D15" si="1">D16+D17+D18</f>
        <v>235260</v>
      </c>
      <c r="E15" s="60">
        <f>SUM(E16:E18)</f>
        <v>235260</v>
      </c>
      <c r="F15" s="49"/>
      <c r="G15" s="87"/>
      <c r="H15" s="33"/>
      <c r="J15" s="7"/>
      <c r="K15" s="2"/>
    </row>
    <row r="16" spans="1:13" ht="42" customHeight="1" x14ac:dyDescent="0.25">
      <c r="A16" s="16" t="s">
        <v>7</v>
      </c>
      <c r="B16" s="19" t="s">
        <v>2</v>
      </c>
      <c r="C16" s="61">
        <v>176000</v>
      </c>
      <c r="D16" s="67">
        <v>160000</v>
      </c>
      <c r="E16" s="68">
        <v>160000</v>
      </c>
      <c r="F16" s="50" t="s">
        <v>46</v>
      </c>
      <c r="G16" s="88"/>
      <c r="H16" s="34"/>
      <c r="I16" s="7"/>
      <c r="K16" s="2"/>
    </row>
    <row r="17" spans="1:11" ht="33" customHeight="1" x14ac:dyDescent="0.25">
      <c r="A17" s="18" t="s">
        <v>7</v>
      </c>
      <c r="B17" s="19" t="s">
        <v>55</v>
      </c>
      <c r="C17" s="62">
        <f>51679+18581</f>
        <v>70260</v>
      </c>
      <c r="D17" s="63">
        <f>51679+18581</f>
        <v>70260</v>
      </c>
      <c r="E17" s="63">
        <f>51679+18581</f>
        <v>70260</v>
      </c>
      <c r="F17" s="27" t="s">
        <v>53</v>
      </c>
      <c r="G17" s="88"/>
      <c r="H17" s="35"/>
    </row>
    <row r="18" spans="1:11" ht="33" customHeight="1" x14ac:dyDescent="0.25">
      <c r="A18" s="16" t="s">
        <v>9</v>
      </c>
      <c r="B18" s="17" t="s">
        <v>2</v>
      </c>
      <c r="C18" s="56">
        <v>4462</v>
      </c>
      <c r="D18" s="66">
        <v>5000</v>
      </c>
      <c r="E18" s="63">
        <v>5000</v>
      </c>
      <c r="F18" s="27" t="s">
        <v>56</v>
      </c>
      <c r="G18" s="88"/>
      <c r="H18" s="36"/>
    </row>
    <row r="19" spans="1:11" x14ac:dyDescent="0.25">
      <c r="A19" s="12" t="s">
        <v>8</v>
      </c>
      <c r="B19" s="13"/>
      <c r="C19" s="59">
        <f t="shared" ref="C19:D19" si="2">C20+C22</f>
        <v>49882</v>
      </c>
      <c r="D19" s="59">
        <f t="shared" si="2"/>
        <v>46882</v>
      </c>
      <c r="E19" s="59">
        <f>SUM(E20,E22)</f>
        <v>46882</v>
      </c>
      <c r="F19" s="28"/>
      <c r="G19" s="89"/>
      <c r="K19" s="2"/>
    </row>
    <row r="20" spans="1:11" ht="23.25" customHeight="1" x14ac:dyDescent="0.25">
      <c r="A20" s="14" t="s">
        <v>24</v>
      </c>
      <c r="B20" s="15"/>
      <c r="C20" s="60">
        <f>C21</f>
        <v>16000</v>
      </c>
      <c r="D20" s="60">
        <f t="shared" ref="D20" si="3">D21</f>
        <v>13000</v>
      </c>
      <c r="E20" s="60">
        <f>SUM(E21)</f>
        <v>13000</v>
      </c>
      <c r="F20" s="49"/>
      <c r="G20" s="87"/>
    </row>
    <row r="21" spans="1:11" ht="71.25" customHeight="1" x14ac:dyDescent="0.25">
      <c r="A21" s="16" t="s">
        <v>9</v>
      </c>
      <c r="B21" s="6" t="s">
        <v>2</v>
      </c>
      <c r="C21" s="62">
        <v>16000</v>
      </c>
      <c r="D21" s="64">
        <v>13000</v>
      </c>
      <c r="E21" s="64">
        <v>13000</v>
      </c>
      <c r="F21" s="48" t="s">
        <v>52</v>
      </c>
      <c r="G21" s="88"/>
      <c r="I21" s="7"/>
    </row>
    <row r="22" spans="1:11" ht="25.5" customHeight="1" x14ac:dyDescent="0.25">
      <c r="A22" s="14" t="s">
        <v>25</v>
      </c>
      <c r="B22" s="15"/>
      <c r="C22" s="60">
        <f t="shared" ref="C22:D22" si="4">C23</f>
        <v>33882</v>
      </c>
      <c r="D22" s="60">
        <f t="shared" si="4"/>
        <v>33882</v>
      </c>
      <c r="E22" s="60">
        <f>SUM(E23)</f>
        <v>33882</v>
      </c>
      <c r="F22" s="52"/>
      <c r="G22" s="87"/>
    </row>
    <row r="23" spans="1:11" ht="33.75" customHeight="1" x14ac:dyDescent="0.25">
      <c r="A23" s="16" t="s">
        <v>9</v>
      </c>
      <c r="B23" s="19" t="s">
        <v>2</v>
      </c>
      <c r="C23" s="64">
        <f t="shared" ref="C23:E23" si="5">32682+1200</f>
        <v>33882</v>
      </c>
      <c r="D23" s="64">
        <f t="shared" si="5"/>
        <v>33882</v>
      </c>
      <c r="E23" s="64">
        <f t="shared" si="5"/>
        <v>33882</v>
      </c>
      <c r="F23" s="48" t="s">
        <v>42</v>
      </c>
      <c r="G23" s="87"/>
      <c r="H23" s="37"/>
      <c r="I23" s="25"/>
      <c r="K23"/>
    </row>
    <row r="24" spans="1:11" x14ac:dyDescent="0.25">
      <c r="A24" s="12" t="s">
        <v>10</v>
      </c>
      <c r="B24" s="13"/>
      <c r="C24" s="59">
        <f>SUM(C25,C27,C29,C31,C33)</f>
        <v>167000</v>
      </c>
      <c r="D24" s="59">
        <f>SUM(D25,D27,D29,D31,D33)</f>
        <v>134222</v>
      </c>
      <c r="E24" s="59">
        <f>SUM(E25,E27,E29,E31,E33)</f>
        <v>134222</v>
      </c>
      <c r="F24" s="28"/>
      <c r="G24" s="89"/>
    </row>
    <row r="25" spans="1:11" x14ac:dyDescent="0.25">
      <c r="A25" s="14" t="s">
        <v>11</v>
      </c>
      <c r="B25" s="15"/>
      <c r="C25" s="60">
        <f t="shared" ref="C25:E25" si="6">C26</f>
        <v>24000</v>
      </c>
      <c r="D25" s="60">
        <f t="shared" si="6"/>
        <v>14922</v>
      </c>
      <c r="E25" s="60">
        <f t="shared" si="6"/>
        <v>14922</v>
      </c>
      <c r="F25" s="27"/>
      <c r="G25" s="87"/>
    </row>
    <row r="26" spans="1:11" ht="30.75" customHeight="1" x14ac:dyDescent="0.25">
      <c r="A26" s="21" t="s">
        <v>9</v>
      </c>
      <c r="B26" s="19" t="s">
        <v>2</v>
      </c>
      <c r="C26" s="62">
        <v>24000</v>
      </c>
      <c r="D26" s="63">
        <f>15400-478</f>
        <v>14922</v>
      </c>
      <c r="E26" s="63">
        <f>15400-478</f>
        <v>14922</v>
      </c>
      <c r="F26" s="75" t="s">
        <v>76</v>
      </c>
      <c r="G26" s="88"/>
    </row>
    <row r="27" spans="1:11" ht="13.5" customHeight="1" x14ac:dyDescent="0.25">
      <c r="A27" s="14" t="s">
        <v>26</v>
      </c>
      <c r="B27" s="15"/>
      <c r="C27" s="60">
        <f t="shared" ref="C27:D27" si="7">C28</f>
        <v>18000</v>
      </c>
      <c r="D27" s="60">
        <f t="shared" si="7"/>
        <v>20000</v>
      </c>
      <c r="E27" s="60">
        <f>SUM(E28)</f>
        <v>20000</v>
      </c>
      <c r="F27" s="27"/>
      <c r="G27" s="87"/>
    </row>
    <row r="28" spans="1:11" ht="30.75" customHeight="1" x14ac:dyDescent="0.25">
      <c r="A28" s="18" t="s">
        <v>7</v>
      </c>
      <c r="B28" s="17" t="s">
        <v>2</v>
      </c>
      <c r="C28" s="56">
        <v>18000</v>
      </c>
      <c r="D28" s="63">
        <v>20000</v>
      </c>
      <c r="E28" s="63">
        <v>20000</v>
      </c>
      <c r="F28" s="27" t="s">
        <v>41</v>
      </c>
      <c r="G28" s="87"/>
    </row>
    <row r="29" spans="1:11" ht="30" customHeight="1" x14ac:dyDescent="0.25">
      <c r="A29" s="14" t="s">
        <v>12</v>
      </c>
      <c r="B29" s="15"/>
      <c r="C29" s="60">
        <v>0</v>
      </c>
      <c r="D29" s="60">
        <v>0</v>
      </c>
      <c r="E29" s="60">
        <v>0</v>
      </c>
      <c r="F29" s="52"/>
      <c r="G29" s="87"/>
    </row>
    <row r="30" spans="1:11" ht="36" customHeight="1" x14ac:dyDescent="0.25">
      <c r="A30" s="16" t="s">
        <v>7</v>
      </c>
      <c r="B30" s="17" t="s">
        <v>2</v>
      </c>
      <c r="C30" s="63" t="s">
        <v>35</v>
      </c>
      <c r="D30" s="63" t="s">
        <v>35</v>
      </c>
      <c r="E30" s="63" t="s">
        <v>35</v>
      </c>
      <c r="F30" s="27" t="s">
        <v>60</v>
      </c>
      <c r="G30" s="87"/>
    </row>
    <row r="31" spans="1:11" ht="30" customHeight="1" x14ac:dyDescent="0.25">
      <c r="A31" s="14" t="s">
        <v>27</v>
      </c>
      <c r="B31" s="15"/>
      <c r="C31" s="60">
        <f>C32</f>
        <v>15000</v>
      </c>
      <c r="D31" s="60">
        <f t="shared" ref="D31" si="8">D32</f>
        <v>15000</v>
      </c>
      <c r="E31" s="60">
        <f>SUM(E32)</f>
        <v>15000</v>
      </c>
      <c r="F31" s="49"/>
      <c r="G31" s="87"/>
    </row>
    <row r="32" spans="1:11" ht="27" customHeight="1" x14ac:dyDescent="0.25">
      <c r="A32" s="18" t="s">
        <v>85</v>
      </c>
      <c r="B32" s="17" t="s">
        <v>2</v>
      </c>
      <c r="C32" s="62">
        <f>15000</f>
        <v>15000</v>
      </c>
      <c r="D32" s="63">
        <v>15000</v>
      </c>
      <c r="E32" s="63">
        <v>15000</v>
      </c>
      <c r="F32" s="53" t="s">
        <v>51</v>
      </c>
      <c r="G32" s="88"/>
    </row>
    <row r="33" spans="1:15" ht="28.5" customHeight="1" x14ac:dyDescent="0.25">
      <c r="A33" s="14" t="s">
        <v>44</v>
      </c>
      <c r="B33" s="15"/>
      <c r="C33" s="65">
        <f>SUM(C34)</f>
        <v>110000</v>
      </c>
      <c r="D33" s="60">
        <f>SUM(D34)</f>
        <v>84300</v>
      </c>
      <c r="E33" s="60">
        <f>SUM(E34)</f>
        <v>84300</v>
      </c>
      <c r="F33" s="49"/>
      <c r="G33" s="87"/>
    </row>
    <row r="34" spans="1:15" customFormat="1" ht="27.75" customHeight="1" x14ac:dyDescent="0.25">
      <c r="A34" s="16" t="s">
        <v>7</v>
      </c>
      <c r="B34" s="17" t="s">
        <v>2</v>
      </c>
      <c r="C34" s="56">
        <v>110000</v>
      </c>
      <c r="D34" s="63">
        <v>84300</v>
      </c>
      <c r="E34" s="63">
        <v>84300</v>
      </c>
      <c r="F34" s="48" t="s">
        <v>57</v>
      </c>
      <c r="G34" s="90"/>
      <c r="H34" s="38"/>
      <c r="K34" s="1"/>
      <c r="L34" s="1"/>
      <c r="M34" s="1"/>
      <c r="N34" s="1"/>
      <c r="O34" s="1"/>
    </row>
    <row r="35" spans="1:15" customFormat="1" ht="30" customHeight="1" x14ac:dyDescent="0.25">
      <c r="A35" s="12" t="s">
        <v>13</v>
      </c>
      <c r="B35" s="13"/>
      <c r="C35" s="59">
        <f t="shared" ref="C35:D36" si="9">C36</f>
        <v>10000</v>
      </c>
      <c r="D35" s="59">
        <f t="shared" si="9"/>
        <v>1000</v>
      </c>
      <c r="E35" s="59">
        <f>SUM(E36)</f>
        <v>1000</v>
      </c>
      <c r="F35" s="49"/>
      <c r="G35" s="87"/>
      <c r="H35" s="32"/>
      <c r="K35" s="1"/>
      <c r="L35" s="1"/>
      <c r="M35" s="1"/>
      <c r="N35" s="1"/>
      <c r="O35" s="1"/>
    </row>
    <row r="36" spans="1:15" customFormat="1" x14ac:dyDescent="0.25">
      <c r="A36" s="14" t="s">
        <v>28</v>
      </c>
      <c r="B36" s="15"/>
      <c r="C36" s="60">
        <f>C37</f>
        <v>10000</v>
      </c>
      <c r="D36" s="60">
        <f t="shared" si="9"/>
        <v>1000</v>
      </c>
      <c r="E36" s="60">
        <f>SUM(E37)</f>
        <v>1000</v>
      </c>
      <c r="F36" s="48"/>
      <c r="G36" s="87"/>
      <c r="H36" s="32"/>
      <c r="K36" s="1"/>
      <c r="L36" s="1"/>
      <c r="M36" s="1"/>
      <c r="N36" s="1"/>
      <c r="O36" s="1"/>
    </row>
    <row r="37" spans="1:15" customFormat="1" ht="27.75" customHeight="1" x14ac:dyDescent="0.25">
      <c r="A37" s="16" t="s">
        <v>9</v>
      </c>
      <c r="B37" s="17" t="s">
        <v>2</v>
      </c>
      <c r="C37" s="61">
        <v>10000</v>
      </c>
      <c r="D37" s="68">
        <v>1000</v>
      </c>
      <c r="E37" s="68">
        <v>1000</v>
      </c>
      <c r="F37" s="51" t="s">
        <v>68</v>
      </c>
      <c r="G37" s="88"/>
      <c r="H37" s="32"/>
      <c r="K37" s="1"/>
      <c r="L37" s="1"/>
      <c r="M37" s="1"/>
      <c r="N37" s="1"/>
      <c r="O37" s="1"/>
    </row>
    <row r="38" spans="1:15" customFormat="1" x14ac:dyDescent="0.25">
      <c r="A38" s="12" t="s">
        <v>29</v>
      </c>
      <c r="B38" s="13"/>
      <c r="C38" s="59">
        <f t="shared" ref="C38:D39" si="10">C39</f>
        <v>500</v>
      </c>
      <c r="D38" s="59">
        <f t="shared" si="10"/>
        <v>141</v>
      </c>
      <c r="E38" s="59">
        <f>SUM(E39)</f>
        <v>141</v>
      </c>
      <c r="F38" s="28"/>
      <c r="G38" s="89"/>
      <c r="H38" s="32"/>
      <c r="K38" s="1"/>
      <c r="L38" s="1"/>
      <c r="M38" s="1"/>
      <c r="N38" s="1"/>
      <c r="O38" s="1"/>
    </row>
    <row r="39" spans="1:15" customFormat="1" x14ac:dyDescent="0.25">
      <c r="A39" s="14" t="s">
        <v>30</v>
      </c>
      <c r="B39" s="15"/>
      <c r="C39" s="60">
        <f>C40</f>
        <v>500</v>
      </c>
      <c r="D39" s="60">
        <f t="shared" si="10"/>
        <v>141</v>
      </c>
      <c r="E39" s="60">
        <f>SUM(E40)</f>
        <v>141</v>
      </c>
      <c r="F39" s="49"/>
      <c r="G39" s="87"/>
      <c r="H39" s="32"/>
      <c r="K39" s="1"/>
      <c r="L39" s="1"/>
      <c r="M39" s="1"/>
      <c r="N39" s="1"/>
      <c r="O39" s="1"/>
    </row>
    <row r="40" spans="1:15" customFormat="1" ht="26.25" x14ac:dyDescent="0.25">
      <c r="A40" s="16" t="s">
        <v>9</v>
      </c>
      <c r="B40" s="17" t="s">
        <v>2</v>
      </c>
      <c r="C40" s="56">
        <v>500</v>
      </c>
      <c r="D40" s="63">
        <v>141</v>
      </c>
      <c r="E40" s="63">
        <v>141</v>
      </c>
      <c r="F40" s="28" t="s">
        <v>61</v>
      </c>
      <c r="G40" s="89"/>
      <c r="H40" s="32"/>
      <c r="K40" s="1"/>
      <c r="L40" s="1"/>
      <c r="M40" s="1"/>
      <c r="N40" s="1"/>
      <c r="O40" s="1"/>
    </row>
    <row r="41" spans="1:15" customFormat="1" x14ac:dyDescent="0.25">
      <c r="A41" s="12" t="s">
        <v>31</v>
      </c>
      <c r="B41" s="13"/>
      <c r="C41" s="59">
        <f t="shared" ref="C41:D42" si="11">C42</f>
        <v>8500</v>
      </c>
      <c r="D41" s="59">
        <f t="shared" si="11"/>
        <v>10000</v>
      </c>
      <c r="E41" s="59">
        <f>SUM(E42)</f>
        <v>10000</v>
      </c>
      <c r="F41" s="48"/>
      <c r="G41" s="87"/>
      <c r="H41" s="32"/>
      <c r="K41" s="1"/>
      <c r="L41" s="1"/>
      <c r="M41" s="1"/>
      <c r="N41" s="1"/>
      <c r="O41" s="1"/>
    </row>
    <row r="42" spans="1:15" customFormat="1" x14ac:dyDescent="0.25">
      <c r="A42" s="14" t="s">
        <v>32</v>
      </c>
      <c r="B42" s="15"/>
      <c r="C42" s="60">
        <f t="shared" si="11"/>
        <v>8500</v>
      </c>
      <c r="D42" s="60">
        <f t="shared" si="11"/>
        <v>10000</v>
      </c>
      <c r="E42" s="60">
        <f>SUM(E43)</f>
        <v>10000</v>
      </c>
      <c r="F42" s="48"/>
      <c r="G42" s="87"/>
      <c r="H42" s="32"/>
      <c r="K42" s="1"/>
      <c r="L42" s="1"/>
      <c r="M42" s="1"/>
      <c r="N42" s="1"/>
      <c r="O42" s="1"/>
    </row>
    <row r="43" spans="1:15" customFormat="1" ht="26.25" x14ac:dyDescent="0.25">
      <c r="A43" s="16" t="s">
        <v>7</v>
      </c>
      <c r="B43" s="19" t="s">
        <v>2</v>
      </c>
      <c r="C43" s="68">
        <v>8500</v>
      </c>
      <c r="D43" s="68">
        <v>10000</v>
      </c>
      <c r="E43" s="68">
        <v>10000</v>
      </c>
      <c r="F43" s="51" t="s">
        <v>47</v>
      </c>
      <c r="G43" s="88"/>
      <c r="H43" s="32"/>
      <c r="K43" s="1"/>
      <c r="L43" s="1"/>
      <c r="M43" s="1"/>
      <c r="N43" s="1"/>
      <c r="O43" s="1"/>
    </row>
    <row r="44" spans="1:15" customFormat="1" x14ac:dyDescent="0.25">
      <c r="A44" s="12" t="s">
        <v>33</v>
      </c>
      <c r="B44" s="13"/>
      <c r="C44" s="59">
        <f t="shared" ref="C44:D45" si="12">C45</f>
        <v>50000</v>
      </c>
      <c r="D44" s="59">
        <f>D45</f>
        <v>0</v>
      </c>
      <c r="E44" s="59">
        <f>SUM(E45)</f>
        <v>0</v>
      </c>
      <c r="F44" s="48"/>
      <c r="G44" s="87"/>
      <c r="H44" s="5"/>
      <c r="K44" s="1"/>
      <c r="L44" s="1"/>
      <c r="M44" s="1"/>
      <c r="N44" s="1"/>
      <c r="O44" s="1"/>
    </row>
    <row r="45" spans="1:15" customFormat="1" ht="27" customHeight="1" x14ac:dyDescent="0.25">
      <c r="A45" s="14" t="s">
        <v>34</v>
      </c>
      <c r="B45" s="15"/>
      <c r="C45" s="60">
        <f t="shared" si="12"/>
        <v>50000</v>
      </c>
      <c r="D45" s="60">
        <f t="shared" si="12"/>
        <v>0</v>
      </c>
      <c r="E45" s="60">
        <f>SUM(E46)</f>
        <v>0</v>
      </c>
      <c r="F45" s="48"/>
      <c r="G45" s="87"/>
      <c r="H45" s="32"/>
      <c r="K45" s="1"/>
      <c r="L45" s="1"/>
      <c r="M45" s="1"/>
      <c r="N45" s="1"/>
      <c r="O45" s="1"/>
    </row>
    <row r="46" spans="1:15" customFormat="1" ht="26.25" x14ac:dyDescent="0.25">
      <c r="A46" s="16" t="s">
        <v>9</v>
      </c>
      <c r="B46" s="17" t="s">
        <v>2</v>
      </c>
      <c r="C46" s="56">
        <v>50000</v>
      </c>
      <c r="D46" s="63">
        <v>0</v>
      </c>
      <c r="E46" s="63">
        <v>0</v>
      </c>
      <c r="F46" s="48" t="s">
        <v>69</v>
      </c>
      <c r="G46" s="87"/>
      <c r="H46" s="32"/>
      <c r="K46" s="1"/>
      <c r="L46" s="1"/>
      <c r="M46" s="1"/>
      <c r="N46" s="1"/>
      <c r="O46" s="1"/>
    </row>
    <row r="47" spans="1:15" customFormat="1" x14ac:dyDescent="0.25">
      <c r="A47" s="103" t="s">
        <v>14</v>
      </c>
      <c r="B47" s="104"/>
      <c r="C47" s="104"/>
      <c r="D47" s="104"/>
      <c r="E47" s="105"/>
      <c r="F47" s="28"/>
      <c r="G47" s="89"/>
      <c r="H47" s="32"/>
      <c r="K47" s="1"/>
      <c r="L47" s="1"/>
      <c r="M47" s="1"/>
      <c r="N47" s="1"/>
      <c r="O47" s="1"/>
    </row>
    <row r="48" spans="1:15" ht="22.5" customHeight="1" x14ac:dyDescent="0.25">
      <c r="A48" s="12" t="s">
        <v>15</v>
      </c>
      <c r="B48" s="13"/>
      <c r="C48" s="59">
        <f t="shared" ref="C48:D48" si="13">C49</f>
        <v>0</v>
      </c>
      <c r="D48" s="59">
        <f t="shared" si="13"/>
        <v>0</v>
      </c>
      <c r="E48" s="59">
        <v>0</v>
      </c>
      <c r="F48" s="48"/>
      <c r="G48" s="87"/>
    </row>
    <row r="49" spans="1:13" ht="23.25" customHeight="1" x14ac:dyDescent="0.25">
      <c r="A49" s="14" t="s">
        <v>16</v>
      </c>
      <c r="B49" s="15"/>
      <c r="C49" s="60">
        <v>0</v>
      </c>
      <c r="D49" s="60">
        <v>0</v>
      </c>
      <c r="E49" s="60">
        <v>0</v>
      </c>
      <c r="F49" s="49"/>
      <c r="G49" s="87"/>
    </row>
    <row r="50" spans="1:13" ht="31.5" customHeight="1" x14ac:dyDescent="0.25">
      <c r="A50" s="16" t="s">
        <v>7</v>
      </c>
      <c r="B50" s="17" t="s">
        <v>2</v>
      </c>
      <c r="C50" s="63" t="s">
        <v>35</v>
      </c>
      <c r="D50" s="63" t="s">
        <v>35</v>
      </c>
      <c r="E50" s="63" t="s">
        <v>35</v>
      </c>
      <c r="F50" s="27" t="s">
        <v>62</v>
      </c>
      <c r="G50" s="87"/>
      <c r="K50"/>
    </row>
    <row r="51" spans="1:13" ht="34.5" customHeight="1" x14ac:dyDescent="0.25">
      <c r="A51" s="16" t="s">
        <v>7</v>
      </c>
      <c r="B51" s="17" t="s">
        <v>2</v>
      </c>
      <c r="C51" s="63" t="s">
        <v>36</v>
      </c>
      <c r="D51" s="63" t="s">
        <v>36</v>
      </c>
      <c r="E51" s="63" t="s">
        <v>36</v>
      </c>
      <c r="F51" s="47" t="s">
        <v>67</v>
      </c>
      <c r="G51" s="88"/>
    </row>
    <row r="52" spans="1:13" ht="40.15" customHeight="1" x14ac:dyDescent="0.25">
      <c r="A52" s="12" t="s">
        <v>17</v>
      </c>
      <c r="B52" s="13"/>
      <c r="C52" s="59">
        <f>C53+C55+C58</f>
        <v>671000</v>
      </c>
      <c r="D52" s="59">
        <f t="shared" ref="D52" si="14">D53+D55</f>
        <v>621000</v>
      </c>
      <c r="E52" s="59">
        <f>SUM(E53,E55)</f>
        <v>621000</v>
      </c>
      <c r="F52" s="48"/>
      <c r="G52" s="87"/>
      <c r="H52" s="40"/>
      <c r="I52" s="25"/>
    </row>
    <row r="53" spans="1:13" ht="22.5" customHeight="1" x14ac:dyDescent="0.25">
      <c r="A53" s="14" t="s">
        <v>18</v>
      </c>
      <c r="B53" s="15"/>
      <c r="C53" s="60">
        <f>C54</f>
        <v>399000</v>
      </c>
      <c r="D53" s="60">
        <f t="shared" ref="D53" si="15">D54</f>
        <v>399000</v>
      </c>
      <c r="E53" s="60">
        <f>SUM(E54)</f>
        <v>399000</v>
      </c>
      <c r="F53" s="49"/>
      <c r="G53" s="87"/>
      <c r="H53" s="33"/>
      <c r="I53" s="25"/>
    </row>
    <row r="54" spans="1:13" ht="42" customHeight="1" x14ac:dyDescent="0.25">
      <c r="A54" s="16" t="s">
        <v>7</v>
      </c>
      <c r="B54" s="17" t="s">
        <v>2</v>
      </c>
      <c r="C54" s="62">
        <v>399000</v>
      </c>
      <c r="D54" s="63">
        <v>399000</v>
      </c>
      <c r="E54" s="63">
        <v>399000</v>
      </c>
      <c r="F54" s="29" t="s">
        <v>58</v>
      </c>
      <c r="G54" s="91"/>
      <c r="H54" s="41"/>
      <c r="I54" s="25"/>
      <c r="J54" s="7"/>
    </row>
    <row r="55" spans="1:13" ht="31.5" customHeight="1" x14ac:dyDescent="0.25">
      <c r="A55" s="14" t="s">
        <v>37</v>
      </c>
      <c r="B55" s="15"/>
      <c r="C55" s="65">
        <f>C56+C57</f>
        <v>222000</v>
      </c>
      <c r="D55" s="60">
        <f t="shared" ref="D55" si="16">D56+D57</f>
        <v>222000</v>
      </c>
      <c r="E55" s="60">
        <f>SUM(E56:E57)</f>
        <v>222000</v>
      </c>
      <c r="F55" s="49"/>
      <c r="G55" s="88"/>
      <c r="H55" s="42"/>
      <c r="I55" s="25"/>
    </row>
    <row r="56" spans="1:13" ht="42.6" customHeight="1" x14ac:dyDescent="0.25">
      <c r="A56" s="16" t="s">
        <v>7</v>
      </c>
      <c r="B56" s="17" t="s">
        <v>2</v>
      </c>
      <c r="C56" s="62">
        <v>102000</v>
      </c>
      <c r="D56" s="63">
        <v>102000</v>
      </c>
      <c r="E56" s="63">
        <v>102000</v>
      </c>
      <c r="F56" s="28" t="s">
        <v>66</v>
      </c>
      <c r="G56" s="91"/>
      <c r="H56" s="42"/>
      <c r="I56" s="25"/>
    </row>
    <row r="57" spans="1:13" ht="42.75" customHeight="1" x14ac:dyDescent="0.25">
      <c r="A57" s="16" t="s">
        <v>7</v>
      </c>
      <c r="B57" s="17" t="s">
        <v>2</v>
      </c>
      <c r="C57" s="63">
        <v>120000</v>
      </c>
      <c r="D57" s="63">
        <v>120000</v>
      </c>
      <c r="E57" s="63">
        <v>120000</v>
      </c>
      <c r="F57" s="48" t="s">
        <v>59</v>
      </c>
      <c r="G57" s="87"/>
      <c r="H57" s="42"/>
      <c r="I57" s="25"/>
    </row>
    <row r="58" spans="1:13" ht="31.5" customHeight="1" x14ac:dyDescent="0.25">
      <c r="A58" s="14" t="s">
        <v>74</v>
      </c>
      <c r="B58" s="46"/>
      <c r="C58" s="60">
        <f>C59</f>
        <v>50000</v>
      </c>
      <c r="D58" s="60">
        <f>SUM(D59)</f>
        <v>50000</v>
      </c>
      <c r="E58" s="60">
        <f>SUM(E59)</f>
        <v>50000</v>
      </c>
      <c r="F58" s="48"/>
      <c r="G58" s="87"/>
      <c r="H58" s="41"/>
      <c r="I58" s="43"/>
      <c r="K58" s="2"/>
    </row>
    <row r="59" spans="1:13" ht="35.65" customHeight="1" x14ac:dyDescent="0.25">
      <c r="A59" s="16" t="s">
        <v>9</v>
      </c>
      <c r="B59" s="74" t="s">
        <v>77</v>
      </c>
      <c r="C59" s="70">
        <v>50000</v>
      </c>
      <c r="D59" s="77">
        <v>50000</v>
      </c>
      <c r="E59" s="77">
        <v>50000</v>
      </c>
      <c r="F59" s="76" t="s">
        <v>73</v>
      </c>
      <c r="G59" s="88"/>
      <c r="H59" s="41"/>
      <c r="I59" s="25"/>
    </row>
    <row r="60" spans="1:13" ht="26.25" customHeight="1" x14ac:dyDescent="0.25">
      <c r="A60" s="12" t="s">
        <v>19</v>
      </c>
      <c r="B60" s="13"/>
      <c r="C60" s="59">
        <f>SUM(C61)</f>
        <v>167500</v>
      </c>
      <c r="D60" s="59">
        <f>SUM(D61)</f>
        <v>276099</v>
      </c>
      <c r="E60" s="59">
        <f>SUM(E61)</f>
        <v>276099</v>
      </c>
      <c r="F60" s="48"/>
      <c r="G60" s="87"/>
      <c r="H60" s="44"/>
      <c r="I60" s="45"/>
      <c r="J60" s="7"/>
      <c r="K60" s="7"/>
      <c r="M60" s="2"/>
    </row>
    <row r="61" spans="1:13" ht="26.25" customHeight="1" x14ac:dyDescent="0.25">
      <c r="A61" s="14" t="s">
        <v>20</v>
      </c>
      <c r="B61" s="15"/>
      <c r="C61" s="60">
        <f>SUM(C62:C65)</f>
        <v>167500</v>
      </c>
      <c r="D61" s="60">
        <f>SUM(D62:D67)</f>
        <v>276099</v>
      </c>
      <c r="E61" s="60">
        <f>SUM(E62:E67)</f>
        <v>276099</v>
      </c>
      <c r="F61" s="54"/>
      <c r="G61" s="89"/>
      <c r="H61" s="40"/>
      <c r="I61" s="25"/>
      <c r="M61" s="2"/>
    </row>
    <row r="62" spans="1:13" ht="30.75" customHeight="1" x14ac:dyDescent="0.25">
      <c r="A62" s="16" t="s">
        <v>7</v>
      </c>
      <c r="B62" s="6" t="s">
        <v>2</v>
      </c>
      <c r="C62" s="62">
        <v>157000</v>
      </c>
      <c r="D62" s="63">
        <v>146099</v>
      </c>
      <c r="E62" s="63">
        <v>146099</v>
      </c>
      <c r="F62" s="28" t="s">
        <v>48</v>
      </c>
      <c r="G62" s="91"/>
      <c r="H62" s="33"/>
      <c r="I62" s="25"/>
      <c r="K62" s="2"/>
    </row>
    <row r="63" spans="1:13" ht="21.75" customHeight="1" x14ac:dyDescent="0.25">
      <c r="A63" s="16" t="s">
        <v>7</v>
      </c>
      <c r="B63" s="20" t="s">
        <v>2</v>
      </c>
      <c r="C63" s="62">
        <v>0</v>
      </c>
      <c r="D63" s="63">
        <v>120000</v>
      </c>
      <c r="E63" s="63">
        <v>120000</v>
      </c>
      <c r="F63" s="28" t="s">
        <v>49</v>
      </c>
      <c r="G63" s="91"/>
      <c r="K63" s="2"/>
    </row>
    <row r="64" spans="1:13" ht="28.5" customHeight="1" x14ac:dyDescent="0.25">
      <c r="A64" s="16" t="s">
        <v>85</v>
      </c>
      <c r="B64" s="22" t="s">
        <v>2</v>
      </c>
      <c r="C64" s="62">
        <v>10000</v>
      </c>
      <c r="D64" s="63">
        <v>10000</v>
      </c>
      <c r="E64" s="63">
        <v>10000</v>
      </c>
      <c r="F64" s="55" t="s">
        <v>50</v>
      </c>
      <c r="G64" s="91"/>
    </row>
    <row r="65" spans="1:15" ht="25.5" x14ac:dyDescent="0.25">
      <c r="A65" s="18" t="s">
        <v>9</v>
      </c>
      <c r="B65" s="22" t="s">
        <v>2</v>
      </c>
      <c r="C65" s="56">
        <v>500</v>
      </c>
      <c r="D65" s="63">
        <v>0</v>
      </c>
      <c r="E65" s="63">
        <v>0</v>
      </c>
      <c r="F65" s="28" t="s">
        <v>78</v>
      </c>
      <c r="G65" s="89"/>
    </row>
    <row r="66" spans="1:15" customFormat="1" ht="36" customHeight="1" x14ac:dyDescent="0.25">
      <c r="A66" s="12" t="s">
        <v>38</v>
      </c>
      <c r="B66" s="13"/>
      <c r="C66" s="59">
        <f t="shared" ref="C66" si="17">C67</f>
        <v>0</v>
      </c>
      <c r="D66" s="59">
        <v>0</v>
      </c>
      <c r="E66" s="59">
        <v>0</v>
      </c>
      <c r="F66" s="48"/>
      <c r="G66" s="87"/>
      <c r="H66" s="32"/>
      <c r="K66" s="1"/>
      <c r="L66" s="1"/>
      <c r="M66" s="1"/>
      <c r="N66" s="1"/>
      <c r="O66" s="1"/>
    </row>
    <row r="67" spans="1:15" customFormat="1" ht="27" customHeight="1" x14ac:dyDescent="0.25">
      <c r="A67" s="14" t="s">
        <v>39</v>
      </c>
      <c r="B67" s="15"/>
      <c r="C67" s="60">
        <v>0</v>
      </c>
      <c r="D67" s="60">
        <v>0</v>
      </c>
      <c r="E67" s="60">
        <v>0</v>
      </c>
      <c r="F67" s="49"/>
      <c r="G67" s="87"/>
      <c r="H67" s="32"/>
      <c r="K67" s="1"/>
      <c r="L67" s="1"/>
      <c r="M67" s="1"/>
      <c r="N67" s="1"/>
      <c r="O67" s="1"/>
    </row>
    <row r="68" spans="1:15" customFormat="1" ht="44.45" customHeight="1" x14ac:dyDescent="0.25">
      <c r="A68" s="16" t="s">
        <v>7</v>
      </c>
      <c r="B68" s="17" t="s">
        <v>2</v>
      </c>
      <c r="C68" s="63" t="s">
        <v>35</v>
      </c>
      <c r="D68" s="63" t="s">
        <v>35</v>
      </c>
      <c r="E68" s="63" t="s">
        <v>35</v>
      </c>
      <c r="F68" s="27" t="s">
        <v>63</v>
      </c>
      <c r="G68" s="87"/>
      <c r="H68" s="32"/>
      <c r="K68" s="1"/>
      <c r="L68" s="1"/>
      <c r="M68" s="1"/>
      <c r="N68" s="1"/>
      <c r="O68" s="1"/>
    </row>
    <row r="69" spans="1:15" customFormat="1" x14ac:dyDescent="0.25">
      <c r="A69" s="103" t="s">
        <v>21</v>
      </c>
      <c r="B69" s="104"/>
      <c r="C69" s="104"/>
      <c r="D69" s="104"/>
      <c r="E69" s="105"/>
      <c r="F69" s="48"/>
      <c r="G69" s="87"/>
      <c r="H69" s="32"/>
      <c r="K69" s="1"/>
      <c r="L69" s="1"/>
      <c r="M69" s="1"/>
      <c r="N69" s="1"/>
      <c r="O69" s="1"/>
    </row>
    <row r="70" spans="1:15" customFormat="1" ht="33.75" customHeight="1" x14ac:dyDescent="0.25">
      <c r="A70" s="12" t="s">
        <v>22</v>
      </c>
      <c r="B70" s="13"/>
      <c r="C70" s="59">
        <f t="shared" ref="C70" si="18">C71</f>
        <v>0</v>
      </c>
      <c r="D70" s="59">
        <v>0</v>
      </c>
      <c r="E70" s="59">
        <f>SUM(E71)</f>
        <v>0</v>
      </c>
      <c r="F70" s="48"/>
      <c r="G70" s="87"/>
      <c r="H70" s="32"/>
      <c r="K70" s="1"/>
      <c r="L70" s="1"/>
      <c r="M70" s="1"/>
      <c r="N70" s="1"/>
      <c r="O70" s="1"/>
    </row>
    <row r="71" spans="1:15" customFormat="1" ht="22.9" customHeight="1" x14ac:dyDescent="0.25">
      <c r="A71" s="14" t="s">
        <v>70</v>
      </c>
      <c r="B71" s="15"/>
      <c r="C71" s="60">
        <v>0</v>
      </c>
      <c r="D71" s="60">
        <v>0</v>
      </c>
      <c r="E71" s="60">
        <v>0</v>
      </c>
      <c r="F71" s="48"/>
      <c r="G71" s="87"/>
      <c r="H71" s="32"/>
      <c r="K71" s="1"/>
      <c r="L71" s="1"/>
      <c r="M71" s="1"/>
      <c r="N71" s="1"/>
      <c r="O71" s="1"/>
    </row>
    <row r="72" spans="1:15" customFormat="1" ht="29.25" customHeight="1" x14ac:dyDescent="0.25">
      <c r="A72" s="16" t="s">
        <v>7</v>
      </c>
      <c r="B72" s="20" t="s">
        <v>2</v>
      </c>
      <c r="C72" s="63" t="s">
        <v>35</v>
      </c>
      <c r="D72" s="63" t="s">
        <v>35</v>
      </c>
      <c r="E72" s="63" t="s">
        <v>35</v>
      </c>
      <c r="F72" s="27" t="s">
        <v>65</v>
      </c>
      <c r="G72" s="87"/>
      <c r="H72" s="32"/>
      <c r="K72" s="1"/>
      <c r="L72" s="1"/>
      <c r="M72" s="1"/>
      <c r="N72" s="1"/>
      <c r="O72" s="1"/>
    </row>
    <row r="73" spans="1:15" customFormat="1" x14ac:dyDescent="0.25">
      <c r="A73" s="103" t="s">
        <v>71</v>
      </c>
      <c r="B73" s="104"/>
      <c r="C73" s="104"/>
      <c r="D73" s="104"/>
      <c r="E73" s="105"/>
      <c r="F73" s="28"/>
      <c r="G73" s="89"/>
      <c r="H73" s="32"/>
      <c r="K73" s="1"/>
      <c r="L73" s="1"/>
      <c r="M73" s="1"/>
      <c r="N73" s="1"/>
      <c r="O73" s="1"/>
    </row>
    <row r="74" spans="1:15" customFormat="1" ht="36" customHeight="1" x14ac:dyDescent="0.25">
      <c r="A74" s="12" t="s">
        <v>23</v>
      </c>
      <c r="B74" s="13"/>
      <c r="C74" s="59">
        <f t="shared" ref="C74" si="19">C75</f>
        <v>0</v>
      </c>
      <c r="D74" s="59">
        <v>0</v>
      </c>
      <c r="E74" s="59">
        <f>SUM(E75)</f>
        <v>0</v>
      </c>
      <c r="F74" s="28"/>
      <c r="G74" s="89"/>
      <c r="H74" s="32"/>
      <c r="K74" s="1"/>
      <c r="L74" s="1"/>
      <c r="M74" s="1"/>
      <c r="N74" s="1"/>
      <c r="O74" s="1"/>
    </row>
    <row r="75" spans="1:15" customFormat="1" x14ac:dyDescent="0.25">
      <c r="A75" s="14" t="s">
        <v>40</v>
      </c>
      <c r="B75" s="15"/>
      <c r="C75" s="60">
        <v>0</v>
      </c>
      <c r="D75" s="60">
        <v>0</v>
      </c>
      <c r="E75" s="60">
        <v>0</v>
      </c>
      <c r="F75" s="48"/>
      <c r="G75" s="87"/>
      <c r="H75" s="39"/>
      <c r="K75" s="1"/>
      <c r="L75" s="1"/>
      <c r="M75" s="1"/>
      <c r="N75" s="1"/>
      <c r="O75" s="1"/>
    </row>
    <row r="76" spans="1:15" ht="28.5" customHeight="1" x14ac:dyDescent="0.25">
      <c r="A76" s="16" t="s">
        <v>7</v>
      </c>
      <c r="B76" s="17" t="s">
        <v>2</v>
      </c>
      <c r="C76" s="63" t="s">
        <v>35</v>
      </c>
      <c r="D76" s="63" t="s">
        <v>35</v>
      </c>
      <c r="E76" s="63" t="s">
        <v>35</v>
      </c>
      <c r="F76" s="27" t="s">
        <v>64</v>
      </c>
      <c r="G76" s="87"/>
    </row>
    <row r="77" spans="1:15" customFormat="1" ht="15" customHeight="1" x14ac:dyDescent="0.25">
      <c r="A77" s="1"/>
      <c r="B77" s="3"/>
      <c r="C77" s="69"/>
      <c r="D77" s="69"/>
      <c r="E77" s="69"/>
      <c r="F77" s="4"/>
      <c r="G77" s="79"/>
      <c r="H77" s="32"/>
      <c r="K77" s="1"/>
      <c r="L77" s="1"/>
      <c r="M77" s="1"/>
      <c r="N77" s="1"/>
      <c r="O77" s="1"/>
    </row>
    <row r="78" spans="1:15" customFormat="1" x14ac:dyDescent="0.25">
      <c r="A78" s="1"/>
      <c r="B78" s="3"/>
      <c r="C78" s="69"/>
      <c r="D78" s="69"/>
      <c r="E78" s="69"/>
      <c r="F78" s="4"/>
      <c r="G78" s="92"/>
      <c r="H78" s="32"/>
      <c r="K78" s="1"/>
      <c r="L78" s="1"/>
      <c r="M78" s="1"/>
      <c r="N78" s="1"/>
      <c r="O78" s="1"/>
    </row>
    <row r="79" spans="1:15" x14ac:dyDescent="0.25">
      <c r="A79" s="94" t="s">
        <v>54</v>
      </c>
      <c r="B79" s="94"/>
      <c r="C79" s="94"/>
      <c r="D79" s="94"/>
      <c r="E79" s="94"/>
      <c r="G79" s="92"/>
    </row>
    <row r="80" spans="1:15" x14ac:dyDescent="0.25">
      <c r="A80" s="94"/>
      <c r="B80" s="94"/>
      <c r="C80" s="94"/>
      <c r="D80" s="94"/>
      <c r="E80" s="94"/>
      <c r="G80" s="92"/>
    </row>
  </sheetData>
  <mergeCells count="14">
    <mergeCell ref="A79:E80"/>
    <mergeCell ref="A1:E1"/>
    <mergeCell ref="A2:E2"/>
    <mergeCell ref="A3:A6"/>
    <mergeCell ref="B3:B6"/>
    <mergeCell ref="C3:E4"/>
    <mergeCell ref="C5:C6"/>
    <mergeCell ref="D5:D6"/>
    <mergeCell ref="E5:E6"/>
    <mergeCell ref="A7:A11"/>
    <mergeCell ref="A13:E13"/>
    <mergeCell ref="A47:E47"/>
    <mergeCell ref="A69:E69"/>
    <mergeCell ref="A73:E73"/>
  </mergeCells>
  <pageMargins left="0.25" right="0.2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JPVP 2026-2028</vt:lpstr>
      <vt:lpstr>'JPVP 2026-2028'!_Hlk62635761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DARBS</dc:creator>
  <cp:keywords/>
  <dc:description/>
  <cp:lastModifiedBy>Jānis Drigins</cp:lastModifiedBy>
  <cp:revision/>
  <cp:lastPrinted>2025-10-01T09:46:54Z</cp:lastPrinted>
  <dcterms:created xsi:type="dcterms:W3CDTF">2015-06-05T18:17:20Z</dcterms:created>
  <dcterms:modified xsi:type="dcterms:W3CDTF">2025-12-12T07:03:19Z</dcterms:modified>
  <cp:category/>
  <cp:contentStatus/>
</cp:coreProperties>
</file>