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rista.Elsta\Documents\Open Call documents\Melnraksti\VERSION_APRIL\270426\TĪRS\Tīrs 1\"/>
    </mc:Choice>
  </mc:AlternateContent>
  <xr:revisionPtr revIDLastSave="0" documentId="8_{2A51BB82-DEF0-4B36-92E7-47E28EEB7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53" i="1"/>
  <c r="L53" i="1"/>
  <c r="F53" i="1"/>
  <c r="F54" i="1"/>
  <c r="J28" i="1"/>
  <c r="P28" i="1"/>
  <c r="N28" i="1"/>
  <c r="L28" i="1"/>
  <c r="H28" i="1"/>
  <c r="F21" i="1"/>
  <c r="F19" i="1"/>
  <c r="P46" i="1"/>
  <c r="P47" i="1"/>
  <c r="P48" i="1"/>
  <c r="P49" i="1"/>
  <c r="P50" i="1"/>
  <c r="P51" i="1"/>
  <c r="P52" i="1"/>
  <c r="N46" i="1"/>
  <c r="N47" i="1"/>
  <c r="N48" i="1"/>
  <c r="N49" i="1"/>
  <c r="N50" i="1"/>
  <c r="N51" i="1"/>
  <c r="N52" i="1"/>
  <c r="L46" i="1"/>
  <c r="L47" i="1"/>
  <c r="L48" i="1"/>
  <c r="L49" i="1"/>
  <c r="L50" i="1"/>
  <c r="L51" i="1"/>
  <c r="L52" i="1"/>
  <c r="L45" i="1"/>
  <c r="J46" i="1"/>
  <c r="J47" i="1"/>
  <c r="J48" i="1"/>
  <c r="J49" i="1"/>
  <c r="J50" i="1"/>
  <c r="J51" i="1"/>
  <c r="J52" i="1"/>
  <c r="H46" i="1"/>
  <c r="H47" i="1"/>
  <c r="H48" i="1"/>
  <c r="H49" i="1"/>
  <c r="H50" i="1"/>
  <c r="H51" i="1"/>
  <c r="H52" i="1"/>
  <c r="E51" i="1"/>
  <c r="F51" i="1" s="1"/>
  <c r="N40" i="1"/>
  <c r="N41" i="1"/>
  <c r="N42" i="1"/>
  <c r="N43" i="1"/>
  <c r="L40" i="1"/>
  <c r="J41" i="1"/>
  <c r="J42" i="1"/>
  <c r="J43" i="1"/>
  <c r="H40" i="1"/>
  <c r="H41" i="1"/>
  <c r="H42" i="1"/>
  <c r="H43" i="1"/>
  <c r="H33" i="1"/>
  <c r="J30" i="1"/>
  <c r="H30" i="1"/>
  <c r="P24" i="1"/>
  <c r="P25" i="1"/>
  <c r="P26" i="1"/>
  <c r="P27" i="1"/>
  <c r="N24" i="1"/>
  <c r="N25" i="1"/>
  <c r="N26" i="1"/>
  <c r="N27" i="1"/>
  <c r="L24" i="1"/>
  <c r="L25" i="1"/>
  <c r="L26" i="1"/>
  <c r="L27" i="1"/>
  <c r="J24" i="1"/>
  <c r="J25" i="1"/>
  <c r="J26" i="1"/>
  <c r="J27" i="1"/>
  <c r="H23" i="1"/>
  <c r="H24" i="1"/>
  <c r="H25" i="1"/>
  <c r="H27" i="1"/>
  <c r="H21" i="1"/>
  <c r="H20" i="1"/>
  <c r="H19" i="1" s="1"/>
  <c r="E25" i="1"/>
  <c r="F25" i="1" s="1"/>
  <c r="P21" i="1"/>
  <c r="P20" i="1"/>
  <c r="P16" i="1"/>
  <c r="P15" i="1" s="1"/>
  <c r="P14" i="1"/>
  <c r="F16" i="1"/>
  <c r="F15" i="1" s="1"/>
  <c r="E10" i="1"/>
  <c r="E11" i="1"/>
  <c r="F11" i="1" s="1"/>
  <c r="C103" i="1"/>
  <c r="J103" i="1" s="1"/>
  <c r="O102" i="1"/>
  <c r="K102" i="1"/>
  <c r="I102" i="1"/>
  <c r="G102" i="1"/>
  <c r="C102" i="1"/>
  <c r="P101" i="1"/>
  <c r="N101" i="1"/>
  <c r="L101" i="1"/>
  <c r="J101" i="1"/>
  <c r="H101" i="1"/>
  <c r="E101" i="1"/>
  <c r="P100" i="1"/>
  <c r="N100" i="1"/>
  <c r="L100" i="1"/>
  <c r="J100" i="1"/>
  <c r="H100" i="1"/>
  <c r="E100" i="1"/>
  <c r="P99" i="1"/>
  <c r="N99" i="1"/>
  <c r="J99" i="1"/>
  <c r="H99" i="1"/>
  <c r="E99" i="1"/>
  <c r="P92" i="1"/>
  <c r="N92" i="1"/>
  <c r="J92" i="1"/>
  <c r="E92" i="1"/>
  <c r="P91" i="1"/>
  <c r="N91" i="1"/>
  <c r="J91" i="1"/>
  <c r="E91" i="1"/>
  <c r="P90" i="1"/>
  <c r="N90" i="1"/>
  <c r="J90" i="1"/>
  <c r="E90" i="1"/>
  <c r="P89" i="1"/>
  <c r="P87" i="1" s="1"/>
  <c r="N89" i="1"/>
  <c r="J89" i="1"/>
  <c r="E89" i="1"/>
  <c r="P88" i="1"/>
  <c r="N88" i="1"/>
  <c r="J88" i="1"/>
  <c r="E88" i="1"/>
  <c r="P86" i="1"/>
  <c r="N86" i="1"/>
  <c r="J86" i="1"/>
  <c r="E86" i="1"/>
  <c r="P85" i="1"/>
  <c r="N85" i="1"/>
  <c r="J85" i="1"/>
  <c r="E85" i="1"/>
  <c r="P84" i="1"/>
  <c r="P81" i="1" s="1"/>
  <c r="N84" i="1"/>
  <c r="J84" i="1"/>
  <c r="E84" i="1"/>
  <c r="P83" i="1"/>
  <c r="N83" i="1"/>
  <c r="J83" i="1"/>
  <c r="E83" i="1"/>
  <c r="P82" i="1"/>
  <c r="N82" i="1"/>
  <c r="J82" i="1"/>
  <c r="E82" i="1"/>
  <c r="P80" i="1"/>
  <c r="N80" i="1"/>
  <c r="J80" i="1"/>
  <c r="E80" i="1"/>
  <c r="P79" i="1"/>
  <c r="N79" i="1"/>
  <c r="J79" i="1"/>
  <c r="E79" i="1"/>
  <c r="P78" i="1"/>
  <c r="N78" i="1"/>
  <c r="J78" i="1"/>
  <c r="E78" i="1"/>
  <c r="P77" i="1"/>
  <c r="N77" i="1"/>
  <c r="J77" i="1"/>
  <c r="E77" i="1"/>
  <c r="P76" i="1"/>
  <c r="N76" i="1"/>
  <c r="J76" i="1"/>
  <c r="E76" i="1"/>
  <c r="P74" i="1"/>
  <c r="N74" i="1"/>
  <c r="J74" i="1"/>
  <c r="E74" i="1"/>
  <c r="P73" i="1"/>
  <c r="N73" i="1"/>
  <c r="J73" i="1"/>
  <c r="E73" i="1"/>
  <c r="P72" i="1"/>
  <c r="N72" i="1"/>
  <c r="J72" i="1"/>
  <c r="E72" i="1"/>
  <c r="P71" i="1"/>
  <c r="N71" i="1"/>
  <c r="J71" i="1"/>
  <c r="E71" i="1"/>
  <c r="P70" i="1"/>
  <c r="N70" i="1"/>
  <c r="J70" i="1"/>
  <c r="E70" i="1"/>
  <c r="P68" i="1"/>
  <c r="N68" i="1"/>
  <c r="J68" i="1"/>
  <c r="E68" i="1"/>
  <c r="P67" i="1"/>
  <c r="N67" i="1"/>
  <c r="J67" i="1"/>
  <c r="E67" i="1"/>
  <c r="P66" i="1"/>
  <c r="N66" i="1"/>
  <c r="J66" i="1"/>
  <c r="E66" i="1"/>
  <c r="P65" i="1"/>
  <c r="N65" i="1"/>
  <c r="J65" i="1"/>
  <c r="E65" i="1"/>
  <c r="P64" i="1"/>
  <c r="N64" i="1"/>
  <c r="J64" i="1"/>
  <c r="E64" i="1"/>
  <c r="P62" i="1"/>
  <c r="N62" i="1"/>
  <c r="J62" i="1"/>
  <c r="E62" i="1"/>
  <c r="P61" i="1"/>
  <c r="N61" i="1"/>
  <c r="J61" i="1"/>
  <c r="E61" i="1"/>
  <c r="P60" i="1"/>
  <c r="N60" i="1"/>
  <c r="J60" i="1"/>
  <c r="E60" i="1"/>
  <c r="P59" i="1"/>
  <c r="N59" i="1"/>
  <c r="J59" i="1"/>
  <c r="E59" i="1"/>
  <c r="P58" i="1"/>
  <c r="N58" i="1"/>
  <c r="J58" i="1"/>
  <c r="E58" i="1"/>
  <c r="E55" i="1" s="1"/>
  <c r="E53" i="1" s="1"/>
  <c r="F57" i="1"/>
  <c r="L55" i="1"/>
  <c r="H55" i="1"/>
  <c r="F55" i="1"/>
  <c r="N102" i="1"/>
  <c r="E50" i="1"/>
  <c r="F50" i="1" s="1"/>
  <c r="E47" i="1"/>
  <c r="F47" i="1" s="1"/>
  <c r="L43" i="1"/>
  <c r="P43" i="1"/>
  <c r="E42" i="1"/>
  <c r="F42" i="1" s="1"/>
  <c r="P42" i="1"/>
  <c r="P41" i="1"/>
  <c r="E40" i="1"/>
  <c r="F40" i="1" s="1"/>
  <c r="P40" i="1"/>
  <c r="L39" i="1"/>
  <c r="J39" i="1"/>
  <c r="N39" i="1"/>
  <c r="E37" i="1"/>
  <c r="F37" i="1" s="1"/>
  <c r="N34" i="1"/>
  <c r="E36" i="1"/>
  <c r="E35" i="1"/>
  <c r="F35" i="1" s="1"/>
  <c r="P34" i="1"/>
  <c r="N32" i="1"/>
  <c r="J32" i="1"/>
  <c r="H32" i="1"/>
  <c r="L32" i="1"/>
  <c r="P31" i="1"/>
  <c r="E27" i="1"/>
  <c r="F27" i="1" s="1"/>
  <c r="E24" i="1"/>
  <c r="F24" i="1" s="1"/>
  <c r="P23" i="1"/>
  <c r="N23" i="1"/>
  <c r="L23" i="1"/>
  <c r="J23" i="1"/>
  <c r="E23" i="1"/>
  <c r="F23" i="1" s="1"/>
  <c r="N20" i="1"/>
  <c r="N19" i="1" s="1"/>
  <c r="L20" i="1"/>
  <c r="L19" i="1" s="1"/>
  <c r="J20" i="1"/>
  <c r="J19" i="1" s="1"/>
  <c r="P18" i="1"/>
  <c r="P17" i="1" s="1"/>
  <c r="N18" i="1"/>
  <c r="N17" i="1" s="1"/>
  <c r="L18" i="1"/>
  <c r="L17" i="1" s="1"/>
  <c r="J18" i="1"/>
  <c r="H18" i="1"/>
  <c r="H17" i="1" s="1"/>
  <c r="E18" i="1"/>
  <c r="N16" i="1"/>
  <c r="N15" i="1" s="1"/>
  <c r="J16" i="1"/>
  <c r="L15" i="1"/>
  <c r="H15" i="1"/>
  <c r="E15" i="1"/>
  <c r="N14" i="1"/>
  <c r="L14" i="1"/>
  <c r="E13" i="1"/>
  <c r="F13" i="1" s="1"/>
  <c r="H13" i="1"/>
  <c r="N12" i="1"/>
  <c r="H12" i="1"/>
  <c r="E12" i="1"/>
  <c r="F12" i="1" s="1"/>
  <c r="P11" i="1"/>
  <c r="N11" i="1"/>
  <c r="H10" i="1"/>
  <c r="P8" i="1"/>
  <c r="N8" i="1"/>
  <c r="L8" i="1"/>
  <c r="J8" i="1"/>
  <c r="H8" i="1"/>
  <c r="P5" i="1"/>
  <c r="O5" i="1"/>
  <c r="N5" i="1"/>
  <c r="M5" i="1"/>
  <c r="J5" i="1"/>
  <c r="I5" i="1"/>
  <c r="E5" i="1"/>
  <c r="D5" i="1"/>
  <c r="E87" i="1" l="1"/>
  <c r="F87" i="1" s="1"/>
  <c r="J87" i="1"/>
  <c r="N87" i="1"/>
  <c r="E69" i="1"/>
  <c r="F69" i="1" s="1"/>
  <c r="N75" i="1"/>
  <c r="E34" i="1"/>
  <c r="F36" i="1"/>
  <c r="F34" i="1" s="1"/>
  <c r="J69" i="1"/>
  <c r="E49" i="1"/>
  <c r="F49" i="1" s="1"/>
  <c r="F18" i="1"/>
  <c r="F17" i="1" s="1"/>
  <c r="P102" i="1"/>
  <c r="P19" i="1"/>
  <c r="E17" i="1"/>
  <c r="E33" i="1"/>
  <c r="F33" i="1" s="1"/>
  <c r="J40" i="1"/>
  <c r="J38" i="1" s="1"/>
  <c r="N81" i="1"/>
  <c r="E43" i="1"/>
  <c r="F43" i="1" s="1"/>
  <c r="P63" i="1"/>
  <c r="J34" i="1"/>
  <c r="E19" i="1"/>
  <c r="J10" i="1"/>
  <c r="J102" i="1"/>
  <c r="E14" i="1"/>
  <c r="F14" i="1" s="1"/>
  <c r="L34" i="1"/>
  <c r="L42" i="1"/>
  <c r="F10" i="1"/>
  <c r="H102" i="1"/>
  <c r="E63" i="1"/>
  <c r="F63" i="1" s="1"/>
  <c r="H14" i="1"/>
  <c r="P69" i="1"/>
  <c r="N57" i="1"/>
  <c r="N55" i="1" s="1"/>
  <c r="N53" i="1" s="1"/>
  <c r="J14" i="1"/>
  <c r="E75" i="1"/>
  <c r="F75" i="1" s="1"/>
  <c r="N63" i="1"/>
  <c r="E81" i="1"/>
  <c r="F81" i="1" s="1"/>
  <c r="N45" i="1"/>
  <c r="N44" i="1" s="1"/>
  <c r="J45" i="1"/>
  <c r="H45" i="1"/>
  <c r="J57" i="1"/>
  <c r="H34" i="1"/>
  <c r="P75" i="1"/>
  <c r="P45" i="1"/>
  <c r="J17" i="1"/>
  <c r="P57" i="1"/>
  <c r="P55" i="1" s="1"/>
  <c r="P53" i="1" s="1"/>
  <c r="H5" i="1"/>
  <c r="G5" i="1"/>
  <c r="L12" i="1"/>
  <c r="L11" i="1"/>
  <c r="J11" i="1"/>
  <c r="H11" i="1"/>
  <c r="P12" i="1"/>
  <c r="J12" i="1"/>
  <c r="E41" i="1"/>
  <c r="F41" i="1" s="1"/>
  <c r="L41" i="1"/>
  <c r="E48" i="1"/>
  <c r="F48" i="1" s="1"/>
  <c r="J75" i="1"/>
  <c r="E31" i="1"/>
  <c r="F31" i="1" s="1"/>
  <c r="L31" i="1"/>
  <c r="J31" i="1"/>
  <c r="H31" i="1"/>
  <c r="H29" i="1" s="1"/>
  <c r="J15" i="1"/>
  <c r="N31" i="1"/>
  <c r="E45" i="1"/>
  <c r="F45" i="1" s="1"/>
  <c r="N69" i="1"/>
  <c r="P39" i="1"/>
  <c r="P38" i="1" s="1"/>
  <c r="L10" i="1"/>
  <c r="J13" i="1"/>
  <c r="L30" i="1"/>
  <c r="P32" i="1"/>
  <c r="J33" i="1"/>
  <c r="E39" i="1"/>
  <c r="F39" i="1" s="1"/>
  <c r="E46" i="1"/>
  <c r="F46" i="1" s="1"/>
  <c r="L102" i="1"/>
  <c r="N10" i="1"/>
  <c r="L13" i="1"/>
  <c r="N30" i="1"/>
  <c r="E32" i="1"/>
  <c r="F32" i="1" s="1"/>
  <c r="L33" i="1"/>
  <c r="J63" i="1"/>
  <c r="P10" i="1"/>
  <c r="N13" i="1"/>
  <c r="P30" i="1"/>
  <c r="N33" i="1"/>
  <c r="E52" i="1"/>
  <c r="F52" i="1" s="1"/>
  <c r="J81" i="1"/>
  <c r="E102" i="1"/>
  <c r="P13" i="1"/>
  <c r="E30" i="1"/>
  <c r="F30" i="1" s="1"/>
  <c r="P33" i="1"/>
  <c r="H39" i="1"/>
  <c r="E103" i="1"/>
  <c r="N38" i="1" l="1"/>
  <c r="E98" i="1"/>
  <c r="L29" i="1"/>
  <c r="L38" i="1"/>
  <c r="P9" i="1"/>
  <c r="F9" i="1"/>
  <c r="J9" i="1"/>
  <c r="H38" i="1"/>
  <c r="P29" i="1"/>
  <c r="N29" i="1"/>
  <c r="J29" i="1"/>
  <c r="H44" i="1"/>
  <c r="L9" i="1"/>
  <c r="N9" i="1"/>
  <c r="J55" i="1"/>
  <c r="J53" i="1" s="1"/>
  <c r="J44" i="1"/>
  <c r="L44" i="1"/>
  <c r="P44" i="1"/>
  <c r="F38" i="1"/>
  <c r="E38" i="1"/>
  <c r="E29" i="1"/>
  <c r="F29" i="1"/>
  <c r="H9" i="1"/>
  <c r="E9" i="1"/>
  <c r="F44" i="1"/>
  <c r="E44" i="1"/>
  <c r="E28" i="1" l="1"/>
  <c r="F28" i="1"/>
  <c r="E26" i="1"/>
  <c r="F26" i="1" s="1"/>
  <c r="H26" i="1"/>
  <c r="Q39" i="1"/>
  <c r="N22" i="1"/>
  <c r="P22" i="1"/>
  <c r="L22" i="1"/>
  <c r="J22" i="1"/>
  <c r="F22" i="1" l="1"/>
  <c r="E22" i="1"/>
  <c r="E8" i="1" s="1"/>
  <c r="F8" i="1" s="1"/>
  <c r="H22" i="1"/>
  <c r="P93" i="1"/>
  <c r="N93" i="1"/>
  <c r="L93" i="1"/>
  <c r="J93" i="1"/>
  <c r="F93" i="1" l="1"/>
  <c r="E93" i="1"/>
  <c r="Q53" i="1" l="1"/>
  <c r="Q44" i="1"/>
  <c r="Q8" i="1"/>
  <c r="Q38" i="1"/>
  <c r="H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Krajnik Thomas EDA KRS</author>
  </authors>
  <commentList>
    <comment ref="A6" authorId="0" shapeId="0" xr:uid="{F24BBA38-75D5-4F2D-B160-1EB0D3EE3359}">
      <text>
        <r>
          <rPr>
            <sz val="9"/>
            <color indexed="81"/>
            <rFont val="Tahoma"/>
            <family val="2"/>
          </rPr>
          <t>Budžeta numurējumam jāievēro tā pati loģika, kā norādīts veidnē, proti:
veseli skaitļi = galvenās budžeta pozīcijas
1.1, 1.2, 1.3 utt. = budžeta posteņi
N/A = budžeta apakšposteņi
Lūdzu, izmantojiet šo pašu loģiku arī pievienojot papildu budžeta pozīcijas vai posteņus.</t>
        </r>
      </text>
    </comment>
    <comment ref="C7" authorId="0" shapeId="0" xr:uid="{959E59BE-1B0B-424B-BE1E-31C7725B1C4D}">
      <text>
        <r>
          <rPr>
            <sz val="9"/>
            <color indexed="81"/>
            <rFont val="Tahoma"/>
            <family val="2"/>
          </rPr>
          <t>1 CHF = ? EUR
Norādiet valūtas kursu</t>
        </r>
      </text>
    </comment>
    <comment ref="C10" authorId="0" shapeId="0" xr:uid="{66178B5C-C631-4967-A0BF-2CE2FD42815E}">
      <text>
        <r>
          <rPr>
            <sz val="9"/>
            <color indexed="81"/>
            <rFont val="Tahoma"/>
            <family val="2"/>
          </rPr>
          <t>Norāda mēneša kopējo summu</t>
        </r>
      </text>
    </comment>
    <comment ref="D10" authorId="0" shapeId="0" xr:uid="{8C8D21A0-F111-4058-BF95-D8CC57C245F1}">
      <text>
        <r>
          <rPr>
            <sz val="9"/>
            <color indexed="81"/>
            <rFont val="Tahoma"/>
            <family val="2"/>
          </rPr>
          <t>piemēram, mēneši</t>
        </r>
      </text>
    </comment>
  </commentList>
</comments>
</file>

<file path=xl/sharedStrings.xml><?xml version="1.0" encoding="utf-8"?>
<sst xmlns="http://schemas.openxmlformats.org/spreadsheetml/2006/main" count="194" uniqueCount="97">
  <si>
    <t>EUR</t>
  </si>
  <si>
    <t>CHF</t>
  </si>
  <si>
    <t>No</t>
  </si>
  <si>
    <t>1</t>
  </si>
  <si>
    <t>1.1</t>
  </si>
  <si>
    <t>-</t>
  </si>
  <si>
    <t>1.1.1.</t>
  </si>
  <si>
    <t>1.1.2.</t>
  </si>
  <si>
    <t>1.1.3.</t>
  </si>
  <si>
    <t>1.1.4.</t>
  </si>
  <si>
    <t>1.1.5.</t>
  </si>
  <si>
    <t>1.2</t>
  </si>
  <si>
    <t>1.3</t>
  </si>
  <si>
    <t>Swiss experts and partners</t>
  </si>
  <si>
    <t>1.4</t>
  </si>
  <si>
    <t>1.4.1.</t>
  </si>
  <si>
    <t>1.4.2.</t>
  </si>
  <si>
    <t>1.5</t>
  </si>
  <si>
    <t>1.5.1.</t>
  </si>
  <si>
    <t>1.5.2.</t>
  </si>
  <si>
    <t>1.5.3.</t>
  </si>
  <si>
    <t>1.5.4.</t>
  </si>
  <si>
    <t>1.5.5.</t>
  </si>
  <si>
    <t>2.1.</t>
  </si>
  <si>
    <t>2.1.1.</t>
  </si>
  <si>
    <t>2.1.2.</t>
  </si>
  <si>
    <t>2.1.3.</t>
  </si>
  <si>
    <t>2.1.4.</t>
  </si>
  <si>
    <t>2.2.</t>
  </si>
  <si>
    <t>2.2.1.</t>
  </si>
  <si>
    <t>2.2.2.</t>
  </si>
  <si>
    <t>2.2.3.</t>
  </si>
  <si>
    <t>2.3.</t>
  </si>
  <si>
    <t>2.3.1.</t>
  </si>
  <si>
    <t>2.3.2.</t>
  </si>
  <si>
    <t>2.3.3.</t>
  </si>
  <si>
    <t>2.3.4.</t>
  </si>
  <si>
    <t>2.3.5.</t>
  </si>
  <si>
    <t>2.4.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</si>
  <si>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</si>
  <si>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</si>
  <si>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</si>
  <si>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</si>
  <si>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</si>
  <si>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</si>
  <si>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</si>
  <si>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</si>
  <si>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Miscellaneous</t>
  </si>
  <si>
    <t>3</t>
  </si>
  <si>
    <t>3.1.</t>
  </si>
  <si>
    <t>Targeted scholarship for student (100 students * 10 months), months</t>
  </si>
  <si>
    <t>Development  of handbook for reaching learning outcomes for VET teachers (hourly rate of a leading expert (lecturer at a university) 24.86*1.25*300 h), hours</t>
  </si>
  <si>
    <t>Programme Component 4</t>
  </si>
  <si>
    <t>Management costs Programme Component 4</t>
  </si>
  <si>
    <t>Activity XY</t>
  </si>
  <si>
    <t>Activity YZ</t>
  </si>
  <si>
    <t>add lines as needed</t>
  </si>
  <si>
    <t>Programme Component 5</t>
  </si>
  <si>
    <t>Management costs Programme Component 5</t>
  </si>
  <si>
    <t>Programme Component 6</t>
  </si>
  <si>
    <t>Management costs Programme Component 3</t>
  </si>
  <si>
    <t>Programme Component 7</t>
  </si>
  <si>
    <t>Management costs Programme Component 7</t>
  </si>
  <si>
    <t>Programme Component 8</t>
  </si>
  <si>
    <t>Management costs Programme Component 8</t>
  </si>
  <si>
    <t>Programme Component 9</t>
  </si>
  <si>
    <t>Management costs Programme Component 9</t>
  </si>
  <si>
    <t>TOTAL</t>
  </si>
  <si>
    <r>
      <rPr>
        <b/>
        <sz val="9"/>
        <color rgb="FF000000"/>
        <rFont val="Arial"/>
      </rPr>
      <t>Open call financial position No3 calculation to justify the total estimate of the PC2 Development of human resources in VET</t>
    </r>
    <r>
      <rPr>
        <sz val="9"/>
        <color rgb="FF000000"/>
        <rFont val="Arial"/>
      </rPr>
      <t xml:space="preserve"> (for internal use only and not to be attached to SM Agreement and/or published as information is related to call for proposals)
This calculation is approximate and may be adjusted and modified during the actual implementation, without changing the overall total amount. </t>
    </r>
  </si>
  <si>
    <r>
      <rPr>
        <sz val="10"/>
        <color rgb="FF000000"/>
        <rFont val="Arial Narrow"/>
      </rPr>
      <t xml:space="preserve">Development of one-year industry-based professional education program for VET teachers and program of </t>
    </r>
    <r>
      <rPr>
        <sz val="10"/>
        <color rgb="FFFF0000"/>
        <rFont val="Arial Narrow"/>
      </rPr>
      <t>counselling</t>
    </r>
  </si>
  <si>
    <t>Implementation of industry-based professional education program (25 students per year * 4 admissions * 10 months program length), months</t>
  </si>
  <si>
    <r>
      <rPr>
        <sz val="10"/>
        <color rgb="FF000000"/>
        <rFont val="Arial Narrow"/>
      </rPr>
      <t xml:space="preserve">Implementation of the </t>
    </r>
    <r>
      <rPr>
        <sz val="10"/>
        <color rgb="FFFF0000"/>
        <rFont val="Arial Narrow"/>
      </rPr>
      <t xml:space="preserve">counselling </t>
    </r>
    <r>
      <rPr>
        <sz val="10"/>
        <color rgb="FF000000"/>
        <rFont val="Arial Narrow"/>
      </rPr>
      <t>program (an average of 900 hours per year), hours</t>
    </r>
  </si>
  <si>
    <t>Information dissemination (informational campaigns, information dissemination seminars including video and photo materials about the programme component etc.)</t>
  </si>
  <si>
    <t>Datums</t>
  </si>
  <si>
    <t>nosaukums</t>
  </si>
  <si>
    <t>Budžets</t>
  </si>
  <si>
    <t>Pozīcija</t>
  </si>
  <si>
    <t>Vienības izmaksas</t>
  </si>
  <si>
    <t>Daudzums</t>
  </si>
  <si>
    <t>Kopā</t>
  </si>
  <si>
    <t>Budžeta 1.gads</t>
  </si>
  <si>
    <t>Budžeta 2. gads</t>
  </si>
  <si>
    <t>Budžeta 3.gads</t>
  </si>
  <si>
    <t>Budžeta X.gads</t>
  </si>
  <si>
    <t>Daudzums kopā</t>
  </si>
  <si>
    <t>Projekta vadība</t>
  </si>
  <si>
    <t>Personāls</t>
  </si>
  <si>
    <t>Eksperti, konsultanti (piemēram)</t>
  </si>
  <si>
    <t>Šveices frankos</t>
  </si>
  <si>
    <t>Citas vadības izmaksas</t>
  </si>
  <si>
    <t>Aktivitāte xxxx</t>
  </si>
  <si>
    <t>xxx</t>
  </si>
  <si>
    <t>Projekta aktivitāte (nosaukt)</t>
  </si>
  <si>
    <t>3.2.</t>
  </si>
  <si>
    <t>Valūtas maiņas kurss CHF/EUR  (datums)</t>
  </si>
  <si>
    <t>Netiešās attiecināmās izmaksas 15% (saskaņā ar MK not) veselīnas apdroš. nav iekļauta!</t>
  </si>
  <si>
    <t>Projekta vadītājs (1slodze), pienākumi xxxxx, (atlīdzības aprēķins - skaidri parāda, kā veidojas atlīdzība, t.sk. nodokļi, DD, DŅ, un tml.)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</si>
</sst>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 Narrow"/>
      <family val="2"/>
      <charset val="186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1"/>
      <color rgb="FFFF0000"/>
      <name val="Arial"/>
      <family val="2"/>
    </font>
    <font>
      <sz val="1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9"/>
      <color theme="1"/>
      <name val="Arial"/>
      <family val="2"/>
    </font>
    <font>
      <i/>
      <sz val="10"/>
      <color theme="1"/>
      <name val="Arial Narrow"/>
      <family val="2"/>
      <charset val="186"/>
    </font>
    <font>
      <i/>
      <sz val="10"/>
      <name val="Arial Narrow"/>
      <family val="2"/>
      <charset val="186"/>
    </font>
    <font>
      <b/>
      <i/>
      <sz val="10"/>
      <name val="Arial Narrow"/>
      <family val="2"/>
      <charset val="186"/>
    </font>
    <font>
      <i/>
      <sz val="10"/>
      <color rgb="FFFF0000"/>
      <name val="Arial Narrow"/>
      <family val="2"/>
      <charset val="186"/>
    </font>
    <font>
      <i/>
      <sz val="10"/>
      <color rgb="FF000000"/>
      <name val="Arial Narrow"/>
      <family val="2"/>
      <charset val="186"/>
    </font>
    <font>
      <b/>
      <i/>
      <sz val="10"/>
      <color theme="9" tint="-0.249977111117893"/>
      <name val="Arial Narrow"/>
      <family val="2"/>
      <charset val="186"/>
    </font>
    <font>
      <sz val="10"/>
      <color rgb="FF000000"/>
      <name val="Arial Narrow"/>
      <family val="2"/>
      <charset val="186"/>
    </font>
    <font>
      <i/>
      <sz val="10"/>
      <name val="Arial Narrow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i/>
      <sz val="8"/>
      <name val="Arial"/>
      <family val="2"/>
      <charset val="186"/>
    </font>
    <font>
      <sz val="10"/>
      <color rgb="FF000000"/>
      <name val="Arial Narrow"/>
    </font>
    <font>
      <sz val="10"/>
      <name val="Arial Narrow"/>
    </font>
    <font>
      <b/>
      <sz val="9"/>
      <color rgb="FF000000"/>
      <name val="Arial"/>
    </font>
    <font>
      <sz val="9"/>
      <color rgb="FF000000"/>
      <name val="Arial"/>
    </font>
    <font>
      <sz val="10"/>
      <color rgb="FFFF0000"/>
      <name val="Arial Narrow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CF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CCE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CCEF"/>
        <bgColor rgb="FF000000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9">
    <xf numFmtId="0" fontId="0" fillId="0" borderId="0" xfId="0"/>
    <xf numFmtId="2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4" fontId="6" fillId="0" borderId="2" xfId="0" applyNumberFormat="1" applyFont="1" applyBorder="1"/>
    <xf numFmtId="4" fontId="3" fillId="5" borderId="3" xfId="0" applyNumberFormat="1" applyFont="1" applyFill="1" applyBorder="1" applyProtection="1">
      <protection locked="0"/>
    </xf>
    <xf numFmtId="4" fontId="6" fillId="5" borderId="1" xfId="0" applyNumberFormat="1" applyFont="1" applyFill="1" applyBorder="1"/>
    <xf numFmtId="2" fontId="2" fillId="6" borderId="4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 applyProtection="1">
      <alignment vertical="top" wrapText="1"/>
      <protection locked="0"/>
    </xf>
    <xf numFmtId="4" fontId="3" fillId="0" borderId="11" xfId="0" applyNumberFormat="1" applyFont="1" applyBorder="1"/>
    <xf numFmtId="4" fontId="5" fillId="0" borderId="11" xfId="0" applyNumberFormat="1" applyFont="1" applyBorder="1"/>
    <xf numFmtId="4" fontId="5" fillId="0" borderId="13" xfId="0" applyNumberFormat="1" applyFont="1" applyBorder="1"/>
    <xf numFmtId="4" fontId="5" fillId="0" borderId="9" xfId="0" applyNumberFormat="1" applyFont="1" applyBorder="1"/>
    <xf numFmtId="4" fontId="5" fillId="5" borderId="11" xfId="0" applyNumberFormat="1" applyFont="1" applyFill="1" applyBorder="1"/>
    <xf numFmtId="2" fontId="2" fillId="2" borderId="10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Border="1"/>
    <xf numFmtId="4" fontId="5" fillId="0" borderId="15" xfId="0" applyNumberFormat="1" applyFont="1" applyBorder="1"/>
    <xf numFmtId="2" fontId="2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 applyProtection="1">
      <alignment vertical="top" wrapText="1"/>
      <protection locked="0"/>
    </xf>
    <xf numFmtId="49" fontId="4" fillId="7" borderId="1" xfId="0" applyNumberFormat="1" applyFont="1" applyFill="1" applyBorder="1" applyAlignment="1" applyProtection="1">
      <alignment vertical="top" wrapText="1"/>
      <protection locked="0"/>
    </xf>
    <xf numFmtId="0" fontId="4" fillId="8" borderId="6" xfId="0" applyFont="1" applyFill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vertical="top" wrapText="1"/>
      <protection locked="0"/>
    </xf>
    <xf numFmtId="49" fontId="10" fillId="9" borderId="17" xfId="0" applyNumberFormat="1" applyFont="1" applyFill="1" applyBorder="1" applyAlignment="1" applyProtection="1">
      <alignment horizontal="left"/>
      <protection locked="0"/>
    </xf>
    <xf numFmtId="4" fontId="6" fillId="8" borderId="1" xfId="0" applyNumberFormat="1" applyFont="1" applyFill="1" applyBorder="1" applyProtection="1">
      <protection locked="0"/>
    </xf>
    <xf numFmtId="4" fontId="6" fillId="8" borderId="10" xfId="0" applyNumberFormat="1" applyFont="1" applyFill="1" applyBorder="1" applyProtection="1">
      <protection locked="0"/>
    </xf>
    <xf numFmtId="4" fontId="6" fillId="8" borderId="6" xfId="0" applyNumberFormat="1" applyFont="1" applyFill="1" applyBorder="1" applyProtection="1">
      <protection locked="0"/>
    </xf>
    <xf numFmtId="4" fontId="6" fillId="5" borderId="6" xfId="0" applyNumberFormat="1" applyFont="1" applyFill="1" applyBorder="1"/>
    <xf numFmtId="2" fontId="2" fillId="6" borderId="8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/>
    <xf numFmtId="2" fontId="2" fillId="6" borderId="19" xfId="0" applyNumberFormat="1" applyFont="1" applyFill="1" applyBorder="1" applyAlignment="1">
      <alignment horizontal="center" vertical="center" wrapText="1"/>
    </xf>
    <xf numFmtId="2" fontId="2" fillId="6" borderId="20" xfId="0" applyNumberFormat="1" applyFont="1" applyFill="1" applyBorder="1" applyAlignment="1">
      <alignment horizontal="center" vertical="center" wrapText="1"/>
    </xf>
    <xf numFmtId="2" fontId="2" fillId="6" borderId="21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Border="1"/>
    <xf numFmtId="49" fontId="4" fillId="8" borderId="1" xfId="0" applyNumberFormat="1" applyFont="1" applyFill="1" applyBorder="1" applyAlignment="1" applyProtection="1">
      <alignment vertical="top" wrapText="1"/>
      <protection locked="0"/>
    </xf>
    <xf numFmtId="2" fontId="2" fillId="6" borderId="24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4" fillId="8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8" borderId="25" xfId="0" applyNumberFormat="1" applyFont="1" applyFill="1" applyBorder="1" applyProtection="1">
      <protection locked="0"/>
    </xf>
    <xf numFmtId="4" fontId="6" fillId="0" borderId="26" xfId="0" applyNumberFormat="1" applyFont="1" applyBorder="1"/>
    <xf numFmtId="4" fontId="6" fillId="8" borderId="21" xfId="0" applyNumberFormat="1" applyFont="1" applyFill="1" applyBorder="1"/>
    <xf numFmtId="4" fontId="5" fillId="8" borderId="27" xfId="0" applyNumberFormat="1" applyFont="1" applyFill="1" applyBorder="1"/>
    <xf numFmtId="4" fontId="6" fillId="0" borderId="16" xfId="0" applyNumberFormat="1" applyFont="1" applyBorder="1" applyAlignment="1">
      <alignment horizontal="center" vertical="center"/>
    </xf>
    <xf numFmtId="4" fontId="5" fillId="0" borderId="28" xfId="0" applyNumberFormat="1" applyFont="1" applyBorder="1"/>
    <xf numFmtId="4" fontId="6" fillId="0" borderId="6" xfId="0" applyNumberFormat="1" applyFont="1" applyBorder="1"/>
    <xf numFmtId="2" fontId="2" fillId="6" borderId="29" xfId="0" applyNumberFormat="1" applyFont="1" applyFill="1" applyBorder="1" applyAlignment="1">
      <alignment horizontal="center" vertical="center" wrapText="1"/>
    </xf>
    <xf numFmtId="4" fontId="5" fillId="0" borderId="30" xfId="0" applyNumberFormat="1" applyFont="1" applyBorder="1"/>
    <xf numFmtId="4" fontId="6" fillId="0" borderId="16" xfId="0" applyNumberFormat="1" applyFont="1" applyBorder="1"/>
    <xf numFmtId="4" fontId="6" fillId="0" borderId="25" xfId="0" applyNumberFormat="1" applyFont="1" applyBorder="1"/>
    <xf numFmtId="4" fontId="6" fillId="0" borderId="31" xfId="0" applyNumberFormat="1" applyFont="1" applyBorder="1"/>
    <xf numFmtId="4" fontId="5" fillId="0" borderId="1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/>
    </xf>
    <xf numFmtId="4" fontId="4" fillId="8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2" xfId="0" applyNumberFormat="1" applyFont="1" applyBorder="1"/>
    <xf numFmtId="0" fontId="13" fillId="0" borderId="0" xfId="0" applyFont="1"/>
    <xf numFmtId="4" fontId="0" fillId="0" borderId="0" xfId="0" applyNumberFormat="1"/>
    <xf numFmtId="0" fontId="14" fillId="8" borderId="1" xfId="0" applyFont="1" applyFill="1" applyBorder="1" applyAlignment="1" applyProtection="1">
      <alignment vertical="top" wrapText="1"/>
      <protection locked="0"/>
    </xf>
    <xf numFmtId="49" fontId="14" fillId="8" borderId="1" xfId="0" applyNumberFormat="1" applyFont="1" applyFill="1" applyBorder="1" applyAlignment="1" applyProtection="1">
      <alignment vertical="top" wrapText="1"/>
      <protection locked="0"/>
    </xf>
    <xf numFmtId="0" fontId="12" fillId="8" borderId="1" xfId="0" applyFont="1" applyFill="1" applyBorder="1" applyAlignment="1" applyProtection="1">
      <alignment vertical="top" wrapText="1"/>
      <protection locked="0"/>
    </xf>
    <xf numFmtId="4" fontId="15" fillId="0" borderId="12" xfId="0" applyNumberFormat="1" applyFont="1" applyBorder="1" applyAlignment="1">
      <alignment horizontal="right"/>
    </xf>
    <xf numFmtId="4" fontId="15" fillId="0" borderId="9" xfId="0" applyNumberFormat="1" applyFont="1" applyBorder="1"/>
    <xf numFmtId="4" fontId="17" fillId="0" borderId="0" xfId="0" applyNumberFormat="1" applyFont="1"/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7" borderId="1" xfId="0" applyNumberFormat="1" applyFont="1" applyFill="1" applyBorder="1" applyAlignment="1" applyProtection="1">
      <alignment horizontal="right" vertical="top" wrapText="1"/>
      <protection locked="0"/>
    </xf>
    <xf numFmtId="4" fontId="18" fillId="7" borderId="1" xfId="0" applyNumberFormat="1" applyFont="1" applyFill="1" applyBorder="1" applyAlignment="1" applyProtection="1">
      <alignment horizontal="right"/>
      <protection locked="0"/>
    </xf>
    <xf numFmtId="3" fontId="6" fillId="8" borderId="21" xfId="0" applyNumberFormat="1" applyFont="1" applyFill="1" applyBorder="1" applyAlignment="1">
      <alignment horizontal="center" vertical="center"/>
    </xf>
    <xf numFmtId="4" fontId="3" fillId="7" borderId="3" xfId="0" applyNumberFormat="1" applyFont="1" applyFill="1" applyBorder="1" applyProtection="1">
      <protection locked="0"/>
    </xf>
    <xf numFmtId="4" fontId="3" fillId="7" borderId="1" xfId="0" applyNumberFormat="1" applyFont="1" applyFill="1" applyBorder="1" applyProtection="1">
      <protection locked="0"/>
    </xf>
    <xf numFmtId="4" fontId="19" fillId="7" borderId="3" xfId="0" applyNumberFormat="1" applyFont="1" applyFill="1" applyBorder="1" applyAlignment="1" applyProtection="1">
      <alignment vertical="top" wrapText="1"/>
      <protection locked="0"/>
    </xf>
    <xf numFmtId="4" fontId="19" fillId="7" borderId="2" xfId="0" applyNumberFormat="1" applyFont="1" applyFill="1" applyBorder="1" applyAlignment="1" applyProtection="1">
      <alignment horizontal="right" vertical="top" wrapText="1"/>
      <protection locked="0"/>
    </xf>
    <xf numFmtId="4" fontId="19" fillId="7" borderId="21" xfId="0" applyNumberFormat="1" applyFont="1" applyFill="1" applyBorder="1" applyAlignment="1" applyProtection="1">
      <alignment horizontal="center" vertical="top" wrapText="1"/>
      <protection locked="0"/>
    </xf>
    <xf numFmtId="49" fontId="19" fillId="7" borderId="6" xfId="0" applyNumberFormat="1" applyFont="1" applyFill="1" applyBorder="1" applyAlignment="1" applyProtection="1">
      <alignment horizontal="center" vertical="top" wrapText="1"/>
      <protection locked="0"/>
    </xf>
    <xf numFmtId="4" fontId="19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7" borderId="6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6" xfId="0" applyNumberFormat="1" applyFont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 applyProtection="1">
      <alignment vertical="center"/>
      <protection locked="0"/>
    </xf>
    <xf numFmtId="4" fontId="6" fillId="7" borderId="3" xfId="0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 applyProtection="1">
      <alignment horizontal="right" vertical="center"/>
      <protection locked="0"/>
    </xf>
    <xf numFmtId="4" fontId="1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9" fontId="4" fillId="7" borderId="6" xfId="0" applyNumberFormat="1" applyFont="1" applyFill="1" applyBorder="1" applyAlignment="1" applyProtection="1">
      <alignment horizontal="center" vertical="top" wrapText="1"/>
      <protection locked="0"/>
    </xf>
    <xf numFmtId="4" fontId="19" fillId="7" borderId="21" xfId="0" applyNumberFormat="1" applyFont="1" applyFill="1" applyBorder="1" applyAlignment="1" applyProtection="1">
      <alignment horizontal="center" vertical="center" wrapText="1"/>
      <protection locked="0"/>
    </xf>
    <xf numFmtId="4" fontId="19" fillId="7" borderId="6" xfId="0" applyNumberFormat="1" applyFont="1" applyFill="1" applyBorder="1" applyAlignment="1" applyProtection="1">
      <alignment horizontal="center" vertical="top" wrapText="1"/>
      <protection locked="0"/>
    </xf>
    <xf numFmtId="4" fontId="19" fillId="7" borderId="8" xfId="0" applyNumberFormat="1" applyFont="1" applyFill="1" applyBorder="1" applyAlignment="1" applyProtection="1">
      <alignment horizontal="right" vertical="top" wrapText="1"/>
      <protection locked="0"/>
    </xf>
    <xf numFmtId="4" fontId="19" fillId="7" borderId="2" xfId="0" applyNumberFormat="1" applyFont="1" applyFill="1" applyBorder="1" applyAlignment="1" applyProtection="1">
      <alignment vertical="top" wrapText="1"/>
      <protection locked="0"/>
    </xf>
    <xf numFmtId="4" fontId="19" fillId="7" borderId="16" xfId="0" applyNumberFormat="1" applyFont="1" applyFill="1" applyBorder="1" applyAlignment="1" applyProtection="1">
      <alignment vertical="top" wrapText="1"/>
      <protection locked="0"/>
    </xf>
    <xf numFmtId="3" fontId="6" fillId="8" borderId="6" xfId="0" applyNumberFormat="1" applyFont="1" applyFill="1" applyBorder="1" applyAlignment="1" applyProtection="1">
      <alignment horizontal="center" vertical="center"/>
      <protection locked="0"/>
    </xf>
    <xf numFmtId="3" fontId="6" fillId="8" borderId="6" xfId="0" applyNumberFormat="1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3" fontId="16" fillId="8" borderId="6" xfId="0" applyNumberFormat="1" applyFont="1" applyFill="1" applyBorder="1" applyAlignment="1" applyProtection="1">
      <alignment horizontal="center" vertical="center"/>
      <protection locked="0"/>
    </xf>
    <xf numFmtId="3" fontId="16" fillId="8" borderId="27" xfId="0" applyNumberFormat="1" applyFont="1" applyFill="1" applyBorder="1" applyAlignment="1">
      <alignment horizontal="center" vertical="center"/>
    </xf>
    <xf numFmtId="3" fontId="16" fillId="8" borderId="28" xfId="0" applyNumberFormat="1" applyFont="1" applyFill="1" applyBorder="1" applyAlignment="1">
      <alignment horizontal="center" vertical="center"/>
    </xf>
    <xf numFmtId="3" fontId="6" fillId="8" borderId="27" xfId="0" applyNumberFormat="1" applyFont="1" applyFill="1" applyBorder="1" applyAlignment="1">
      <alignment horizontal="center" vertical="center"/>
    </xf>
    <xf numFmtId="3" fontId="6" fillId="8" borderId="28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1" xfId="0" applyFont="1" applyFill="1" applyBorder="1" applyAlignment="1" applyProtection="1">
      <alignment vertical="top" wrapText="1"/>
      <protection locked="0"/>
    </xf>
    <xf numFmtId="4" fontId="6" fillId="7" borderId="1" xfId="0" applyNumberFormat="1" applyFont="1" applyFill="1" applyBorder="1" applyProtection="1">
      <protection locked="0"/>
    </xf>
    <xf numFmtId="4" fontId="18" fillId="7" borderId="2" xfId="0" applyNumberFormat="1" applyFont="1" applyFill="1" applyBorder="1" applyAlignment="1">
      <alignment horizontal="right"/>
    </xf>
    <xf numFmtId="49" fontId="3" fillId="6" borderId="1" xfId="0" applyNumberFormat="1" applyFont="1" applyFill="1" applyBorder="1" applyAlignment="1" applyProtection="1">
      <alignment vertical="top" wrapText="1"/>
      <protection locked="0"/>
    </xf>
    <xf numFmtId="4" fontId="3" fillId="6" borderId="7" xfId="0" applyNumberFormat="1" applyFont="1" applyFill="1" applyBorder="1" applyProtection="1">
      <protection locked="0"/>
    </xf>
    <xf numFmtId="4" fontId="5" fillId="6" borderId="14" xfId="0" applyNumberFormat="1" applyFont="1" applyFill="1" applyBorder="1" applyAlignment="1">
      <alignment horizontal="right"/>
    </xf>
    <xf numFmtId="4" fontId="5" fillId="6" borderId="7" xfId="0" applyNumberFormat="1" applyFont="1" applyFill="1" applyBorder="1"/>
    <xf numFmtId="4" fontId="3" fillId="6" borderId="18" xfId="0" applyNumberFormat="1" applyFont="1" applyFill="1" applyBorder="1" applyProtection="1">
      <protection locked="0"/>
    </xf>
    <xf numFmtId="4" fontId="5" fillId="6" borderId="15" xfId="0" applyNumberFormat="1" applyFont="1" applyFill="1" applyBorder="1" applyAlignment="1">
      <alignment horizontal="right"/>
    </xf>
    <xf numFmtId="4" fontId="5" fillId="6" borderId="27" xfId="0" applyNumberFormat="1" applyFont="1" applyFill="1" applyBorder="1"/>
    <xf numFmtId="4" fontId="15" fillId="6" borderId="15" xfId="0" applyNumberFormat="1" applyFont="1" applyFill="1" applyBorder="1" applyAlignment="1">
      <alignment horizontal="right"/>
    </xf>
    <xf numFmtId="4" fontId="5" fillId="6" borderId="15" xfId="0" applyNumberFormat="1" applyFont="1" applyFill="1" applyBorder="1"/>
    <xf numFmtId="4" fontId="5" fillId="6" borderId="28" xfId="0" applyNumberFormat="1" applyFont="1" applyFill="1" applyBorder="1"/>
    <xf numFmtId="4" fontId="15" fillId="6" borderId="15" xfId="0" applyNumberFormat="1" applyFont="1" applyFill="1" applyBorder="1"/>
    <xf numFmtId="49" fontId="3" fillId="6" borderId="14" xfId="0" applyNumberFormat="1" applyFont="1" applyFill="1" applyBorder="1" applyAlignment="1" applyProtection="1">
      <alignment vertical="top" wrapText="1"/>
      <protection locked="0"/>
    </xf>
    <xf numFmtId="4" fontId="3" fillId="6" borderId="28" xfId="0" applyNumberFormat="1" applyFont="1" applyFill="1" applyBorder="1" applyProtection="1">
      <protection locked="0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2" fontId="2" fillId="8" borderId="3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8" borderId="3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4" xfId="0" applyNumberFormat="1" applyFont="1" applyFill="1" applyBorder="1" applyAlignment="1">
      <alignment horizontal="center" vertical="center" wrapText="1"/>
    </xf>
    <xf numFmtId="2" fontId="2" fillId="6" borderId="35" xfId="0" applyNumberFormat="1" applyFont="1" applyFill="1" applyBorder="1" applyAlignment="1">
      <alignment horizontal="center" vertical="center" wrapText="1"/>
    </xf>
    <xf numFmtId="2" fontId="2" fillId="6" borderId="31" xfId="0" applyNumberFormat="1" applyFont="1" applyFill="1" applyBorder="1" applyAlignment="1">
      <alignment horizontal="center" vertical="center" wrapText="1"/>
    </xf>
    <xf numFmtId="2" fontId="2" fillId="6" borderId="34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5" fillId="6" borderId="14" xfId="0" applyNumberFormat="1" applyFont="1" applyFill="1" applyBorder="1" applyAlignment="1">
      <alignment horizontal="right" vertical="center"/>
    </xf>
    <xf numFmtId="4" fontId="5" fillId="6" borderId="15" xfId="0" applyNumberFormat="1" applyFont="1" applyFill="1" applyBorder="1" applyAlignment="1">
      <alignment horizontal="right" vertical="center"/>
    </xf>
    <xf numFmtId="4" fontId="6" fillId="6" borderId="6" xfId="0" applyNumberFormat="1" applyFont="1" applyFill="1" applyBorder="1" applyAlignment="1">
      <alignment horizontal="center" vertical="center"/>
    </xf>
    <xf numFmtId="4" fontId="5" fillId="6" borderId="27" xfId="0" applyNumberFormat="1" applyFont="1" applyFill="1" applyBorder="1" applyAlignment="1">
      <alignment horizontal="center" vertical="center"/>
    </xf>
    <xf numFmtId="4" fontId="5" fillId="6" borderId="28" xfId="0" applyNumberFormat="1" applyFont="1" applyFill="1" applyBorder="1" applyAlignment="1">
      <alignment horizontal="center" vertical="center"/>
    </xf>
    <xf numFmtId="3" fontId="12" fillId="8" borderId="21" xfId="0" applyNumberFormat="1" applyFont="1" applyFill="1" applyBorder="1" applyAlignment="1">
      <alignment horizontal="center" vertical="center"/>
    </xf>
    <xf numFmtId="3" fontId="12" fillId="8" borderId="6" xfId="0" applyNumberFormat="1" applyFont="1" applyFill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/>
    </xf>
    <xf numFmtId="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4" fontId="18" fillId="7" borderId="1" xfId="0" applyNumberFormat="1" applyFont="1" applyFill="1" applyBorder="1" applyAlignment="1">
      <alignment horizontal="right"/>
    </xf>
    <xf numFmtId="4" fontId="6" fillId="0" borderId="16" xfId="0" applyNumberFormat="1" applyFont="1" applyBorder="1" applyAlignment="1">
      <alignment vertical="center"/>
    </xf>
    <xf numFmtId="4" fontId="18" fillId="7" borderId="6" xfId="0" applyNumberFormat="1" applyFont="1" applyFill="1" applyBorder="1" applyAlignment="1" applyProtection="1">
      <alignment horizontal="center"/>
      <protection locked="0"/>
    </xf>
    <xf numFmtId="3" fontId="12" fillId="0" borderId="6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8" fillId="7" borderId="21" xfId="0" applyNumberFormat="1" applyFont="1" applyFill="1" applyBorder="1" applyAlignment="1">
      <alignment horizontal="center" vertical="center"/>
    </xf>
    <xf numFmtId="4" fontId="18" fillId="7" borderId="6" xfId="0" applyNumberFormat="1" applyFont="1" applyFill="1" applyBorder="1" applyAlignment="1" applyProtection="1">
      <alignment horizontal="center" vertical="center"/>
      <protection locked="0"/>
    </xf>
    <xf numFmtId="4" fontId="18" fillId="7" borderId="6" xfId="0" applyNumberFormat="1" applyFont="1" applyFill="1" applyBorder="1" applyAlignment="1">
      <alignment horizontal="center" vertical="center"/>
    </xf>
    <xf numFmtId="4" fontId="23" fillId="7" borderId="1" xfId="0" applyNumberFormat="1" applyFont="1" applyFill="1" applyBorder="1" applyProtection="1">
      <protection locked="0"/>
    </xf>
    <xf numFmtId="0" fontId="4" fillId="7" borderId="6" xfId="0" applyFont="1" applyFill="1" applyBorder="1" applyAlignment="1" applyProtection="1">
      <alignment vertical="top" wrapText="1"/>
      <protection locked="0"/>
    </xf>
    <xf numFmtId="0" fontId="12" fillId="7" borderId="1" xfId="0" applyFont="1" applyFill="1" applyBorder="1" applyAlignment="1" applyProtection="1">
      <alignment vertical="top" wrapText="1"/>
      <protection locked="0"/>
    </xf>
    <xf numFmtId="4" fontId="21" fillId="7" borderId="1" xfId="0" applyNumberFormat="1" applyFont="1" applyFill="1" applyBorder="1" applyAlignment="1" applyProtection="1">
      <alignment vertical="center"/>
      <protection locked="0"/>
    </xf>
    <xf numFmtId="4" fontId="23" fillId="7" borderId="1" xfId="0" applyNumberFormat="1" applyFont="1" applyFill="1" applyBorder="1" applyAlignment="1" applyProtection="1">
      <alignment horizontal="center" vertical="center"/>
      <protection locked="0"/>
    </xf>
    <xf numFmtId="4" fontId="18" fillId="7" borderId="1" xfId="0" applyNumberFormat="1" applyFont="1" applyFill="1" applyBorder="1" applyAlignment="1">
      <alignment horizontal="right" vertical="center"/>
    </xf>
    <xf numFmtId="3" fontId="18" fillId="7" borderId="6" xfId="0" applyNumberFormat="1" applyFont="1" applyFill="1" applyBorder="1" applyAlignment="1" applyProtection="1">
      <alignment horizontal="center" vertical="center"/>
      <protection locked="0"/>
    </xf>
    <xf numFmtId="4" fontId="18" fillId="7" borderId="2" xfId="0" applyNumberFormat="1" applyFont="1" applyFill="1" applyBorder="1" applyAlignment="1">
      <alignment horizontal="right" vertical="center"/>
    </xf>
    <xf numFmtId="3" fontId="22" fillId="7" borderId="21" xfId="0" applyNumberFormat="1" applyFont="1" applyFill="1" applyBorder="1" applyAlignment="1">
      <alignment horizontal="center" vertical="center"/>
    </xf>
    <xf numFmtId="4" fontId="22" fillId="7" borderId="8" xfId="0" applyNumberFormat="1" applyFont="1" applyFill="1" applyBorder="1" applyAlignment="1">
      <alignment horizontal="right" vertical="center"/>
    </xf>
    <xf numFmtId="3" fontId="22" fillId="7" borderId="6" xfId="0" applyNumberFormat="1" applyFont="1" applyFill="1" applyBorder="1" applyAlignment="1" applyProtection="1">
      <alignment horizontal="center" vertical="center"/>
      <protection locked="0"/>
    </xf>
    <xf numFmtId="4" fontId="22" fillId="7" borderId="2" xfId="0" applyNumberFormat="1" applyFont="1" applyFill="1" applyBorder="1"/>
    <xf numFmtId="4" fontId="22" fillId="7" borderId="6" xfId="0" applyNumberFormat="1" applyFont="1" applyFill="1" applyBorder="1" applyAlignment="1">
      <alignment horizontal="center" vertical="center"/>
    </xf>
    <xf numFmtId="4" fontId="22" fillId="7" borderId="16" xfId="0" applyNumberFormat="1" applyFont="1" applyFill="1" applyBorder="1"/>
    <xf numFmtId="4" fontId="22" fillId="7" borderId="6" xfId="0" applyNumberFormat="1" applyFont="1" applyFill="1" applyBorder="1" applyAlignment="1" applyProtection="1">
      <alignment horizontal="center"/>
      <protection locked="0"/>
    </xf>
    <xf numFmtId="4" fontId="22" fillId="7" borderId="3" xfId="0" applyNumberFormat="1" applyFont="1" applyFill="1" applyBorder="1"/>
    <xf numFmtId="4" fontId="6" fillId="7" borderId="1" xfId="0" applyNumberFormat="1" applyFont="1" applyFill="1" applyBorder="1" applyAlignment="1" applyProtection="1">
      <alignment vertical="center"/>
      <protection locked="0"/>
    </xf>
    <xf numFmtId="4" fontId="23" fillId="7" borderId="1" xfId="0" applyNumberFormat="1" applyFont="1" applyFill="1" applyBorder="1" applyAlignment="1" applyProtection="1">
      <alignment horizontal="right" vertical="center"/>
      <protection locked="0"/>
    </xf>
    <xf numFmtId="4" fontId="19" fillId="7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 applyProtection="1">
      <alignment vertical="center"/>
      <protection locked="0"/>
    </xf>
    <xf numFmtId="4" fontId="23" fillId="6" borderId="1" xfId="0" applyNumberFormat="1" applyFont="1" applyFill="1" applyBorder="1" applyAlignment="1">
      <alignment vertical="center"/>
    </xf>
    <xf numFmtId="4" fontId="12" fillId="8" borderId="1" xfId="0" applyNumberFormat="1" applyFont="1" applyFill="1" applyBorder="1" applyAlignment="1" applyProtection="1">
      <alignment vertical="center"/>
      <protection locked="0"/>
    </xf>
    <xf numFmtId="0" fontId="14" fillId="8" borderId="6" xfId="0" applyFont="1" applyFill="1" applyBorder="1" applyAlignment="1" applyProtection="1">
      <alignment vertical="top" wrapText="1"/>
      <protection locked="0"/>
    </xf>
    <xf numFmtId="3" fontId="14" fillId="8" borderId="1" xfId="0" applyNumberFormat="1" applyFont="1" applyFill="1" applyBorder="1" applyAlignment="1" applyProtection="1">
      <alignment horizontal="center" vertical="center"/>
      <protection locked="0"/>
    </xf>
    <xf numFmtId="4" fontId="14" fillId="0" borderId="1" xfId="0" applyNumberFormat="1" applyFont="1" applyBorder="1" applyAlignment="1">
      <alignment horizontal="right" vertical="center"/>
    </xf>
    <xf numFmtId="3" fontId="16" fillId="8" borderId="21" xfId="0" applyNumberFormat="1" applyFont="1" applyFill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4" fontId="4" fillId="8" borderId="1" xfId="0" applyNumberFormat="1" applyFont="1" applyFill="1" applyBorder="1" applyAlignment="1" applyProtection="1">
      <alignment vertical="center"/>
      <protection locked="0"/>
    </xf>
    <xf numFmtId="4" fontId="2" fillId="5" borderId="3" xfId="0" applyNumberFormat="1" applyFont="1" applyFill="1" applyBorder="1" applyProtection="1">
      <protection locked="0"/>
    </xf>
    <xf numFmtId="4" fontId="2" fillId="5" borderId="3" xfId="0" applyNumberFormat="1" applyFont="1" applyFill="1" applyBorder="1" applyAlignment="1" applyProtection="1">
      <alignment vertical="center"/>
      <protection locked="0"/>
    </xf>
    <xf numFmtId="3" fontId="4" fillId="8" borderId="6" xfId="0" applyNumberFormat="1" applyFont="1" applyFill="1" applyBorder="1" applyAlignment="1" applyProtection="1">
      <alignment horizontal="center" vertical="center"/>
      <protection locked="0"/>
    </xf>
    <xf numFmtId="3" fontId="4" fillId="8" borderId="21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right" vertical="center"/>
    </xf>
    <xf numFmtId="4" fontId="23" fillId="6" borderId="1" xfId="0" applyNumberFormat="1" applyFont="1" applyFill="1" applyBorder="1"/>
    <xf numFmtId="4" fontId="2" fillId="5" borderId="3" xfId="0" applyNumberFormat="1" applyFont="1" applyFill="1" applyBorder="1" applyAlignment="1" applyProtection="1">
      <alignment horizontal="right" vertical="center"/>
      <protection locked="0"/>
    </xf>
    <xf numFmtId="4" fontId="25" fillId="7" borderId="2" xfId="0" applyNumberFormat="1" applyFont="1" applyFill="1" applyBorder="1" applyAlignment="1">
      <alignment horizontal="right" vertical="center"/>
    </xf>
    <xf numFmtId="4" fontId="25" fillId="7" borderId="21" xfId="0" applyNumberFormat="1" applyFont="1" applyFill="1" applyBorder="1" applyAlignment="1">
      <alignment horizontal="center"/>
    </xf>
    <xf numFmtId="3" fontId="25" fillId="7" borderId="6" xfId="0" applyNumberFormat="1" applyFont="1" applyFill="1" applyBorder="1" applyAlignment="1" applyProtection="1">
      <alignment horizontal="center" vertical="center"/>
      <protection locked="0"/>
    </xf>
    <xf numFmtId="4" fontId="25" fillId="7" borderId="6" xfId="0" applyNumberFormat="1" applyFont="1" applyFill="1" applyBorder="1" applyAlignment="1">
      <alignment horizontal="center" vertical="center"/>
    </xf>
    <xf numFmtId="4" fontId="25" fillId="7" borderId="6" xfId="0" applyNumberFormat="1" applyFont="1" applyFill="1" applyBorder="1" applyAlignment="1" applyProtection="1">
      <alignment horizontal="center" vertical="center"/>
      <protection locked="0"/>
    </xf>
    <xf numFmtId="49" fontId="4" fillId="8" borderId="6" xfId="0" applyNumberFormat="1" applyFont="1" applyFill="1" applyBorder="1" applyAlignment="1" applyProtection="1">
      <alignment vertical="top" wrapText="1"/>
      <protection locked="0"/>
    </xf>
    <xf numFmtId="4" fontId="16" fillId="0" borderId="0" xfId="0" applyNumberFormat="1" applyFont="1" applyAlignment="1">
      <alignment horizontal="right"/>
    </xf>
    <xf numFmtId="0" fontId="0" fillId="10" borderId="0" xfId="0" applyFill="1"/>
    <xf numFmtId="4" fontId="26" fillId="10" borderId="0" xfId="0" applyNumberFormat="1" applyFont="1" applyFill="1"/>
    <xf numFmtId="0" fontId="11" fillId="8" borderId="36" xfId="0" applyFont="1" applyFill="1" applyBorder="1" applyAlignment="1" applyProtection="1">
      <alignment vertical="top" wrapText="1"/>
      <protection locked="0"/>
    </xf>
    <xf numFmtId="4" fontId="20" fillId="7" borderId="2" xfId="0" applyNumberFormat="1" applyFont="1" applyFill="1" applyBorder="1" applyAlignment="1" applyProtection="1">
      <alignment vertical="top" wrapText="1"/>
      <protection locked="0"/>
    </xf>
    <xf numFmtId="4" fontId="3" fillId="5" borderId="2" xfId="0" applyNumberFormat="1" applyFont="1" applyFill="1" applyBorder="1" applyAlignment="1" applyProtection="1">
      <alignment vertical="center"/>
      <protection locked="0"/>
    </xf>
    <xf numFmtId="4" fontId="20" fillId="7" borderId="2" xfId="0" applyNumberFormat="1" applyFont="1" applyFill="1" applyBorder="1" applyProtection="1">
      <protection locked="0"/>
    </xf>
    <xf numFmtId="4" fontId="3" fillId="5" borderId="2" xfId="0" applyNumberFormat="1" applyFont="1" applyFill="1" applyBorder="1" applyProtection="1">
      <protection locked="0"/>
    </xf>
    <xf numFmtId="4" fontId="3" fillId="5" borderId="2" xfId="0" applyNumberFormat="1" applyFont="1" applyFill="1" applyBorder="1" applyAlignment="1" applyProtection="1">
      <alignment horizontal="right" vertical="center"/>
      <protection locked="0"/>
    </xf>
    <xf numFmtId="4" fontId="5" fillId="6" borderId="2" xfId="0" applyNumberFormat="1" applyFont="1" applyFill="1" applyBorder="1" applyAlignment="1">
      <alignment vertical="center"/>
    </xf>
    <xf numFmtId="4" fontId="5" fillId="6" borderId="2" xfId="0" applyNumberFormat="1" applyFont="1" applyFill="1" applyBorder="1"/>
    <xf numFmtId="4" fontId="5" fillId="0" borderId="2" xfId="0" applyNumberFormat="1" applyFont="1" applyBorder="1"/>
    <xf numFmtId="2" fontId="2" fillId="2" borderId="32" xfId="0" applyNumberFormat="1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/>
    </xf>
    <xf numFmtId="3" fontId="14" fillId="8" borderId="21" xfId="0" applyNumberFormat="1" applyFont="1" applyFill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/>
    </xf>
    <xf numFmtId="3" fontId="14" fillId="8" borderId="6" xfId="0" applyNumberFormat="1" applyFont="1" applyFill="1" applyBorder="1" applyAlignment="1" applyProtection="1">
      <alignment horizontal="center" vertical="center"/>
      <protection locked="0"/>
    </xf>
    <xf numFmtId="4" fontId="14" fillId="0" borderId="2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4" fillId="0" borderId="8" xfId="0" applyNumberFormat="1" applyFont="1" applyBorder="1" applyAlignment="1">
      <alignment vertical="center"/>
    </xf>
    <xf numFmtId="3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8" borderId="1" xfId="0" applyNumberFormat="1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4" fontId="26" fillId="0" borderId="0" xfId="0" applyNumberFormat="1" applyFont="1"/>
    <xf numFmtId="0" fontId="26" fillId="0" borderId="0" xfId="0" applyFont="1"/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0" fontId="30" fillId="8" borderId="1" xfId="0" applyFont="1" applyFill="1" applyBorder="1" applyAlignment="1" applyProtection="1">
      <alignment vertical="top" wrapText="1"/>
      <protection locked="0"/>
    </xf>
    <xf numFmtId="4" fontId="12" fillId="8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/>
    <xf numFmtId="164" fontId="16" fillId="0" borderId="0" xfId="0" applyNumberFormat="1" applyFont="1" applyAlignment="1">
      <alignment horizontal="right"/>
    </xf>
    <xf numFmtId="4" fontId="3" fillId="11" borderId="14" xfId="0" applyNumberFormat="1" applyFont="1" applyFill="1" applyBorder="1"/>
    <xf numFmtId="4" fontId="4" fillId="8" borderId="1" xfId="0" applyNumberFormat="1" applyFont="1" applyFill="1" applyBorder="1" applyAlignment="1" applyProtection="1">
      <alignment horizontal="center" vertical="center"/>
      <protection locked="0"/>
    </xf>
    <xf numFmtId="4" fontId="14" fillId="8" borderId="1" xfId="0" applyNumberFormat="1" applyFont="1" applyFill="1" applyBorder="1" applyAlignment="1" applyProtection="1">
      <alignment vertical="center"/>
      <protection locked="0"/>
    </xf>
    <xf numFmtId="49" fontId="2" fillId="6" borderId="1" xfId="0" applyNumberFormat="1" applyFont="1" applyFill="1" applyBorder="1" applyAlignment="1" applyProtection="1">
      <alignment vertical="top" wrapText="1"/>
      <protection locked="0"/>
    </xf>
    <xf numFmtId="0" fontId="34" fillId="0" borderId="0" xfId="0" applyFont="1"/>
    <xf numFmtId="4" fontId="34" fillId="0" borderId="0" xfId="0" applyNumberFormat="1" applyFont="1"/>
    <xf numFmtId="0" fontId="6" fillId="12" borderId="0" xfId="0" applyFont="1" applyFill="1" applyAlignment="1">
      <alignment horizontal="right"/>
    </xf>
    <xf numFmtId="0" fontId="0" fillId="12" borderId="0" xfId="0" applyFill="1"/>
    <xf numFmtId="14" fontId="6" fillId="12" borderId="0" xfId="0" applyNumberFormat="1" applyFont="1" applyFill="1"/>
    <xf numFmtId="0" fontId="4" fillId="0" borderId="0" xfId="0" applyFont="1" applyFill="1" applyAlignment="1" applyProtection="1">
      <alignment horizontal="center" vertical="top" wrapText="1"/>
      <protection locked="0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9" borderId="5" xfId="0" applyNumberFormat="1" applyFont="1" applyFill="1" applyBorder="1" applyAlignment="1">
      <alignment horizontal="center" vertical="center" wrapText="1"/>
    </xf>
    <xf numFmtId="2" fontId="2" fillId="9" borderId="38" xfId="0" applyNumberFormat="1" applyFont="1" applyFill="1" applyBorder="1" applyAlignment="1">
      <alignment horizontal="center" vertical="center" wrapText="1"/>
    </xf>
    <xf numFmtId="2" fontId="2" fillId="9" borderId="31" xfId="0" applyNumberFormat="1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4" fillId="0" borderId="37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8EE"/>
      <color rgb="FFA9CCEF"/>
      <color rgb="FFEBE8EC"/>
      <color rgb="FFEBE8E6"/>
      <color rgb="FFE9E5FF"/>
      <color rgb="FFEAD5FF"/>
      <color rgb="FFEBECEC"/>
      <color rgb="FFEBE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7"/>
  <sheetViews>
    <sheetView tabSelected="1" showWhiteSpace="0" zoomScale="66" zoomScaleNormal="66" zoomScalePageLayoutView="77" workbookViewId="0">
      <pane xSplit="2" ySplit="9" topLeftCell="C10" activePane="bottomRight" state="frozen"/>
      <selection pane="topRight"/>
      <selection pane="bottomLeft"/>
      <selection pane="bottomRight" activeCell="E10" sqref="E10"/>
    </sheetView>
  </sheetViews>
  <sheetFormatPr defaultColWidth="10.625" defaultRowHeight="14.25" x14ac:dyDescent="0.2"/>
  <cols>
    <col min="1" max="1" width="4.75" customWidth="1"/>
    <col min="2" max="2" width="50.5" customWidth="1"/>
    <col min="4" max="4" width="11.875" customWidth="1"/>
    <col min="5" max="5" width="12.875" customWidth="1"/>
    <col min="6" max="6" width="16" customWidth="1"/>
    <col min="7" max="7" width="8.25" customWidth="1"/>
    <col min="8" max="8" width="15.375" customWidth="1"/>
    <col min="9" max="9" width="8.5" customWidth="1"/>
    <col min="10" max="10" width="15.125" customWidth="1"/>
    <col min="11" max="11" width="9.5" customWidth="1"/>
    <col min="12" max="12" width="12.875" customWidth="1"/>
    <col min="13" max="13" width="9.625" customWidth="1"/>
    <col min="14" max="14" width="14" customWidth="1"/>
    <col min="15" max="15" width="8.75" customWidth="1"/>
    <col min="16" max="16" width="13.125" bestFit="1" customWidth="1"/>
    <col min="17" max="17" width="13.5" customWidth="1"/>
  </cols>
  <sheetData>
    <row r="1" spans="1:18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45" t="s">
        <v>73</v>
      </c>
      <c r="O1" s="246"/>
      <c r="P1" s="247"/>
    </row>
    <row r="2" spans="1:18" x14ac:dyDescent="0.2">
      <c r="A2" s="4"/>
      <c r="B2" s="5"/>
      <c r="C2" s="5"/>
      <c r="D2" s="5"/>
      <c r="E2" s="6" t="s">
        <v>74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8" ht="20.25" x14ac:dyDescent="0.2">
      <c r="A3" s="4"/>
      <c r="B3" s="5"/>
      <c r="C3" s="5"/>
      <c r="D3" s="5"/>
      <c r="E3" s="7" t="s">
        <v>75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8" ht="15" thickBot="1" x14ac:dyDescent="0.25">
      <c r="A4" s="26"/>
      <c r="E4" s="73"/>
    </row>
    <row r="5" spans="1:18" x14ac:dyDescent="0.2">
      <c r="A5" s="131"/>
      <c r="B5" s="132"/>
      <c r="C5" s="133" t="s">
        <v>0</v>
      </c>
      <c r="D5" s="132" t="str">
        <f>C5</f>
        <v>EUR</v>
      </c>
      <c r="E5" s="132" t="str">
        <f>C5</f>
        <v>EUR</v>
      </c>
      <c r="F5" s="250" t="s">
        <v>1</v>
      </c>
      <c r="G5" s="34" t="str">
        <f>+E5</f>
        <v>EUR</v>
      </c>
      <c r="H5" s="38" t="str">
        <f>E5</f>
        <v>EUR</v>
      </c>
      <c r="I5" s="11" t="str">
        <f>C5</f>
        <v>EUR</v>
      </c>
      <c r="J5" s="21" t="str">
        <f>C5</f>
        <v>EUR</v>
      </c>
      <c r="K5" s="11" t="s">
        <v>0</v>
      </c>
      <c r="L5" s="49" t="s">
        <v>0</v>
      </c>
      <c r="M5" s="11" t="str">
        <f>C5</f>
        <v>EUR</v>
      </c>
      <c r="N5" s="33" t="str">
        <f>C5</f>
        <v>EUR</v>
      </c>
      <c r="O5" s="11" t="str">
        <f>C5</f>
        <v>EUR</v>
      </c>
      <c r="P5" s="21" t="str">
        <f>C5</f>
        <v>EUR</v>
      </c>
    </row>
    <row r="6" spans="1:18" ht="46.5" customHeight="1" x14ac:dyDescent="0.2">
      <c r="A6" s="134" t="s">
        <v>2</v>
      </c>
      <c r="B6" s="1" t="s">
        <v>76</v>
      </c>
      <c r="C6" s="18" t="s">
        <v>77</v>
      </c>
      <c r="D6" s="18" t="s">
        <v>84</v>
      </c>
      <c r="E6" s="1" t="s">
        <v>79</v>
      </c>
      <c r="F6" s="251" t="s">
        <v>88</v>
      </c>
      <c r="G6" s="35" t="s">
        <v>78</v>
      </c>
      <c r="H6" s="249" t="s">
        <v>80</v>
      </c>
      <c r="I6" s="35" t="s">
        <v>78</v>
      </c>
      <c r="J6" s="249" t="s">
        <v>81</v>
      </c>
      <c r="K6" s="35" t="s">
        <v>78</v>
      </c>
      <c r="L6" s="249" t="s">
        <v>82</v>
      </c>
      <c r="M6" s="35" t="s">
        <v>78</v>
      </c>
      <c r="N6" s="249" t="s">
        <v>83</v>
      </c>
      <c r="O6" s="35" t="s">
        <v>78</v>
      </c>
      <c r="P6" s="31" t="s">
        <v>83</v>
      </c>
      <c r="Q6" s="243"/>
    </row>
    <row r="7" spans="1:18" ht="15" thickBot="1" x14ac:dyDescent="0.25">
      <c r="A7" s="135"/>
      <c r="B7" s="217" t="s">
        <v>94</v>
      </c>
      <c r="C7" s="136">
        <v>1.05</v>
      </c>
      <c r="D7" s="137"/>
      <c r="E7" s="137"/>
      <c r="F7" s="252"/>
      <c r="G7" s="140"/>
      <c r="H7" s="139"/>
      <c r="I7" s="138"/>
      <c r="J7" s="139"/>
      <c r="K7" s="138"/>
      <c r="L7" s="139"/>
      <c r="M7" s="138"/>
      <c r="N7" s="139"/>
      <c r="O7" s="138"/>
      <c r="P7" s="139"/>
      <c r="Q7" s="243"/>
    </row>
    <row r="8" spans="1:18" x14ac:dyDescent="0.2">
      <c r="A8" s="129" t="s">
        <v>3</v>
      </c>
      <c r="B8" s="129" t="s">
        <v>85</v>
      </c>
      <c r="C8" s="119"/>
      <c r="D8" s="119"/>
      <c r="E8" s="239">
        <f>E9+E15+E17+E19+E22</f>
        <v>0</v>
      </c>
      <c r="F8" s="126">
        <f>E8/$C$7</f>
        <v>0</v>
      </c>
      <c r="G8" s="124"/>
      <c r="H8" s="125">
        <f>SUMIFS(H$8:H$92,$A$8:$A$92,"&lt;"&amp;$A$28,$A$8:$A$92,"&gt;"&amp;$A$8)</f>
        <v>0</v>
      </c>
      <c r="I8" s="130"/>
      <c r="J8" s="126">
        <f>SUMIFS(J$8:J$92,$A$8:$A$92,"&lt;"&amp;$A$28,$A$8:$A$92,"&gt;"&amp;$A$8)</f>
        <v>0</v>
      </c>
      <c r="K8" s="127"/>
      <c r="L8" s="128">
        <f>SUMIFS(L$8:L$92,$A$8:$A$92,"&lt;"&amp;$A$28,$A$8:$A$92,"&gt;"&amp;$A$8)</f>
        <v>0</v>
      </c>
      <c r="M8" s="122"/>
      <c r="N8" s="121">
        <f>SUMIFS(N$8:N$92,$A$8:$A$92,"&lt;"&amp;$A$28,$A$8:$A$92,"&gt;"&amp;$A$8)</f>
        <v>0</v>
      </c>
      <c r="O8" s="122"/>
      <c r="P8" s="126">
        <f>SUMIFS(P$8:P$92,$A$8:$A$92,"&lt;"&amp;$A$28,$A$8:$A$92,"&gt;"&amp;$A$8)</f>
        <v>0</v>
      </c>
      <c r="Q8" s="243" t="e">
        <f>E8*100/E93</f>
        <v>#DIV/0!</v>
      </c>
    </row>
    <row r="9" spans="1:18" ht="14.1" customHeight="1" x14ac:dyDescent="0.2">
      <c r="A9" s="23" t="s">
        <v>4</v>
      </c>
      <c r="B9" s="23" t="s">
        <v>86</v>
      </c>
      <c r="C9" s="23"/>
      <c r="D9" s="23"/>
      <c r="E9" s="76">
        <f>SUM(E10:E14)</f>
        <v>0</v>
      </c>
      <c r="F9" s="209">
        <f>SUM(F10:F14)</f>
        <v>0</v>
      </c>
      <c r="G9" s="83" t="s">
        <v>5</v>
      </c>
      <c r="H9" s="82">
        <f>SUM(H10:H14)</f>
        <v>0</v>
      </c>
      <c r="I9" s="84" t="s">
        <v>5</v>
      </c>
      <c r="J9" s="82">
        <f>SUM(J10:J14)</f>
        <v>0</v>
      </c>
      <c r="K9" s="85" t="s">
        <v>5</v>
      </c>
      <c r="L9" s="82">
        <f>SUM(L10:L14)</f>
        <v>0</v>
      </c>
      <c r="M9" s="86" t="s">
        <v>5</v>
      </c>
      <c r="N9" s="82">
        <f>SUM(N10:N14)</f>
        <v>0</v>
      </c>
      <c r="O9" s="86" t="s">
        <v>5</v>
      </c>
      <c r="P9" s="82">
        <f>SUM(P10:P14)</f>
        <v>0</v>
      </c>
      <c r="Q9" s="243"/>
    </row>
    <row r="10" spans="1:18" ht="35.1" customHeight="1" x14ac:dyDescent="0.2">
      <c r="A10" s="37" t="s">
        <v>6</v>
      </c>
      <c r="B10" s="69" t="s">
        <v>96</v>
      </c>
      <c r="C10" s="236">
        <v>0</v>
      </c>
      <c r="D10" s="227">
        <v>0</v>
      </c>
      <c r="E10" s="107">
        <f>SUM(C10*D10)</f>
        <v>0</v>
      </c>
      <c r="F10" s="210">
        <f>E10/C7</f>
        <v>0</v>
      </c>
      <c r="G10" s="147">
        <v>0</v>
      </c>
      <c r="H10" s="62">
        <f>SUM(G10*$C$10)</f>
        <v>0</v>
      </c>
      <c r="I10" s="41">
        <v>0</v>
      </c>
      <c r="J10" s="40">
        <f>SUM(I10*$C$10)</f>
        <v>0</v>
      </c>
      <c r="K10" s="103">
        <v>0</v>
      </c>
      <c r="L10" s="46">
        <f>SUM(K10*$C$10)</f>
        <v>0</v>
      </c>
      <c r="M10" s="41">
        <v>0</v>
      </c>
      <c r="N10" s="39">
        <f>SUM(M10*$C$10)</f>
        <v>0</v>
      </c>
      <c r="O10" s="41">
        <v>0</v>
      </c>
      <c r="P10" s="40">
        <f>SUM(O10*$C$10)</f>
        <v>0</v>
      </c>
      <c r="Q10" s="244"/>
      <c r="R10" s="67"/>
    </row>
    <row r="11" spans="1:18" ht="19.5" customHeight="1" x14ac:dyDescent="0.2">
      <c r="A11" s="37" t="s">
        <v>7</v>
      </c>
      <c r="B11" s="69"/>
      <c r="C11" s="236">
        <v>0</v>
      </c>
      <c r="D11" s="227">
        <v>0</v>
      </c>
      <c r="E11" s="107">
        <f>SUM(C11*D11)</f>
        <v>0</v>
      </c>
      <c r="F11" s="210">
        <f>E11/C7</f>
        <v>0</v>
      </c>
      <c r="G11" s="147">
        <v>0</v>
      </c>
      <c r="H11" s="62">
        <f>SUM(G11*$C$11)</f>
        <v>0</v>
      </c>
      <c r="I11" s="41">
        <v>0</v>
      </c>
      <c r="J11" s="40">
        <f>SUM(I11*$C$11)</f>
        <v>0</v>
      </c>
      <c r="K11" s="103">
        <v>0</v>
      </c>
      <c r="L11" s="46">
        <f>SUM(K11*$C$11)</f>
        <v>0</v>
      </c>
      <c r="M11" s="41">
        <v>0</v>
      </c>
      <c r="N11" s="39">
        <f>SUM(M11*$C$11)</f>
        <v>0</v>
      </c>
      <c r="O11" s="41">
        <v>0</v>
      </c>
      <c r="P11" s="40">
        <f>SUM(O11*$C$11)</f>
        <v>0</v>
      </c>
      <c r="Q11" s="244"/>
      <c r="R11" s="67"/>
    </row>
    <row r="12" spans="1:18" ht="20.100000000000001" customHeight="1" x14ac:dyDescent="0.2">
      <c r="A12" s="37" t="s">
        <v>8</v>
      </c>
      <c r="B12" s="69"/>
      <c r="C12" s="236">
        <v>0</v>
      </c>
      <c r="D12" s="227">
        <v>0</v>
      </c>
      <c r="E12" s="107">
        <f>SUM(C12*D12)</f>
        <v>0</v>
      </c>
      <c r="F12" s="210">
        <f>E12/C7</f>
        <v>0</v>
      </c>
      <c r="G12" s="147">
        <v>0</v>
      </c>
      <c r="H12" s="62">
        <f>SUM(G12*$C$11)</f>
        <v>0</v>
      </c>
      <c r="I12" s="41">
        <v>0</v>
      </c>
      <c r="J12" s="40">
        <f>SUM(I12*$C$11)</f>
        <v>0</v>
      </c>
      <c r="K12" s="103">
        <v>0</v>
      </c>
      <c r="L12" s="46">
        <f>SUM(K12*$C$11)</f>
        <v>0</v>
      </c>
      <c r="M12" s="41">
        <v>0</v>
      </c>
      <c r="N12" s="39">
        <f>SUM(M12*$C$11)</f>
        <v>0</v>
      </c>
      <c r="O12" s="41">
        <v>0</v>
      </c>
      <c r="P12" s="40">
        <f>SUM(O12*$C$11)</f>
        <v>0</v>
      </c>
      <c r="Q12" s="244"/>
      <c r="R12" s="67"/>
    </row>
    <row r="13" spans="1:18" ht="16.5" customHeight="1" x14ac:dyDescent="0.2">
      <c r="A13" s="37" t="s">
        <v>9</v>
      </c>
      <c r="B13" s="69"/>
      <c r="C13" s="236">
        <v>0</v>
      </c>
      <c r="D13" s="227">
        <v>0</v>
      </c>
      <c r="E13" s="107">
        <f>SUM(C13*D13)</f>
        <v>0</v>
      </c>
      <c r="F13" s="210">
        <f>E13/C7</f>
        <v>0</v>
      </c>
      <c r="G13" s="147">
        <v>0</v>
      </c>
      <c r="H13" s="59">
        <f>SUM(G13*$C$13)</f>
        <v>0</v>
      </c>
      <c r="I13" s="41">
        <v>0</v>
      </c>
      <c r="J13" s="40">
        <f>SUM(I13*$C$13)</f>
        <v>0</v>
      </c>
      <c r="K13" s="103">
        <v>0</v>
      </c>
      <c r="L13" s="40">
        <f>SUM(K13*$C$13)</f>
        <v>0</v>
      </c>
      <c r="M13" s="41">
        <v>0</v>
      </c>
      <c r="N13" s="39">
        <f>SUM(M13*$C$13)</f>
        <v>0</v>
      </c>
      <c r="O13" s="41">
        <v>0</v>
      </c>
      <c r="P13" s="40">
        <f>SUM(O13*$C$13)</f>
        <v>0</v>
      </c>
      <c r="Q13" s="244"/>
      <c r="R13" s="67"/>
    </row>
    <row r="14" spans="1:18" ht="17.45" customHeight="1" x14ac:dyDescent="0.2">
      <c r="A14" s="37" t="s">
        <v>10</v>
      </c>
      <c r="B14" s="69"/>
      <c r="C14" s="236">
        <v>0</v>
      </c>
      <c r="D14" s="227">
        <v>0</v>
      </c>
      <c r="E14" s="107">
        <f>SUM(C14*D14)</f>
        <v>0</v>
      </c>
      <c r="F14" s="210">
        <f>E14/C7</f>
        <v>0</v>
      </c>
      <c r="G14" s="147">
        <v>0</v>
      </c>
      <c r="H14" s="59">
        <f>SUM(G14*$C$14)</f>
        <v>0</v>
      </c>
      <c r="I14" s="41">
        <v>0</v>
      </c>
      <c r="J14" s="40">
        <f>SUM(I14*$C$14)</f>
        <v>0</v>
      </c>
      <c r="K14" s="103">
        <v>0</v>
      </c>
      <c r="L14" s="40">
        <f>SUM(K14*$C$14)</f>
        <v>0</v>
      </c>
      <c r="M14" s="41">
        <v>0</v>
      </c>
      <c r="N14" s="39">
        <f>SUM(M14*$C$14)</f>
        <v>0</v>
      </c>
      <c r="O14" s="41">
        <v>0</v>
      </c>
      <c r="P14" s="40">
        <f>SUM(O14*$C$14)</f>
        <v>0</v>
      </c>
      <c r="Q14" s="244"/>
      <c r="R14" s="67"/>
    </row>
    <row r="15" spans="1:18" x14ac:dyDescent="0.2">
      <c r="A15" s="23" t="s">
        <v>11</v>
      </c>
      <c r="B15" s="23" t="s">
        <v>87</v>
      </c>
      <c r="C15" s="79"/>
      <c r="D15" s="80"/>
      <c r="E15" s="77">
        <f>E16</f>
        <v>0</v>
      </c>
      <c r="F15" s="211">
        <f>F16</f>
        <v>0</v>
      </c>
      <c r="G15" s="97" t="s">
        <v>5</v>
      </c>
      <c r="H15" s="82">
        <f>H16</f>
        <v>0</v>
      </c>
      <c r="I15" s="86" t="s">
        <v>5</v>
      </c>
      <c r="J15" s="82">
        <f>J16</f>
        <v>0</v>
      </c>
      <c r="K15" s="98" t="s">
        <v>5</v>
      </c>
      <c r="L15" s="82">
        <f>L16</f>
        <v>0</v>
      </c>
      <c r="M15" s="84" t="s">
        <v>5</v>
      </c>
      <c r="N15" s="82">
        <f>N16</f>
        <v>0</v>
      </c>
      <c r="O15" s="84" t="s">
        <v>5</v>
      </c>
      <c r="P15" s="82">
        <f>P16</f>
        <v>0</v>
      </c>
      <c r="Q15" s="244"/>
      <c r="R15" s="67"/>
    </row>
    <row r="16" spans="1:18" x14ac:dyDescent="0.2">
      <c r="A16" s="37"/>
      <c r="B16" s="37"/>
      <c r="C16" s="64">
        <v>0</v>
      </c>
      <c r="D16" s="75">
        <v>0</v>
      </c>
      <c r="E16" s="56">
        <v>0</v>
      </c>
      <c r="F16" s="212">
        <f>E16*C7</f>
        <v>0</v>
      </c>
      <c r="G16" s="78">
        <v>0</v>
      </c>
      <c r="H16" s="63">
        <v>0</v>
      </c>
      <c r="I16" s="41"/>
      <c r="J16" s="8">
        <f>SUM(I16*$C$16)</f>
        <v>0</v>
      </c>
      <c r="K16" s="103">
        <v>0</v>
      </c>
      <c r="L16" s="51">
        <v>0</v>
      </c>
      <c r="M16" s="41">
        <v>0</v>
      </c>
      <c r="N16" s="32">
        <f>SUM(M16*$C$16)</f>
        <v>0</v>
      </c>
      <c r="O16" s="41">
        <v>0</v>
      </c>
      <c r="P16" s="40">
        <f>SUM(O16*$C$16)</f>
        <v>0</v>
      </c>
      <c r="Q16" s="244"/>
      <c r="R16" s="67"/>
    </row>
    <row r="17" spans="1:32" x14ac:dyDescent="0.2">
      <c r="A17" s="23" t="s">
        <v>12</v>
      </c>
      <c r="B17" s="23" t="s">
        <v>89</v>
      </c>
      <c r="C17" s="90"/>
      <c r="D17" s="88"/>
      <c r="E17" s="77">
        <f>E18</f>
        <v>0</v>
      </c>
      <c r="F17" s="211">
        <f>F18</f>
        <v>0</v>
      </c>
      <c r="G17" s="86" t="s">
        <v>5</v>
      </c>
      <c r="H17" s="99">
        <f>H18</f>
        <v>0</v>
      </c>
      <c r="I17" s="86" t="s">
        <v>5</v>
      </c>
      <c r="J17" s="100">
        <f>J18</f>
        <v>0</v>
      </c>
      <c r="K17" s="86" t="s">
        <v>5</v>
      </c>
      <c r="L17" s="101">
        <f>L18</f>
        <v>0</v>
      </c>
      <c r="M17" s="86" t="s">
        <v>5</v>
      </c>
      <c r="N17" s="81">
        <f>N18</f>
        <v>0</v>
      </c>
      <c r="O17" s="86" t="s">
        <v>5</v>
      </c>
      <c r="P17" s="100">
        <f>P18</f>
        <v>0</v>
      </c>
      <c r="Q17" s="244"/>
      <c r="R17" s="67"/>
    </row>
    <row r="18" spans="1:32" ht="15" customHeight="1" x14ac:dyDescent="0.2">
      <c r="A18" s="37"/>
      <c r="B18" s="69"/>
      <c r="C18" s="64">
        <v>0</v>
      </c>
      <c r="D18" s="75">
        <v>0</v>
      </c>
      <c r="E18" s="55">
        <f>SUM(C18*D18)</f>
        <v>0</v>
      </c>
      <c r="F18" s="210">
        <f>E18/C7</f>
        <v>0</v>
      </c>
      <c r="G18" s="78">
        <v>0</v>
      </c>
      <c r="H18" s="92">
        <f>SUM(G18*$C18)</f>
        <v>0</v>
      </c>
      <c r="I18" s="41">
        <v>0</v>
      </c>
      <c r="J18" s="93">
        <f>SUM(I18*$C18)</f>
        <v>0</v>
      </c>
      <c r="K18" s="103">
        <v>0</v>
      </c>
      <c r="L18" s="94">
        <f>SUM(K18*$C18)</f>
        <v>0</v>
      </c>
      <c r="M18" s="41">
        <v>0</v>
      </c>
      <c r="N18" s="95">
        <f>SUM(M18*$C18)</f>
        <v>0</v>
      </c>
      <c r="O18" s="41">
        <v>0</v>
      </c>
      <c r="P18" s="93">
        <f>SUM(O18*$C18)</f>
        <v>0</v>
      </c>
      <c r="Q18" s="244"/>
      <c r="R18" s="67"/>
    </row>
    <row r="19" spans="1:32" x14ac:dyDescent="0.2">
      <c r="A19" s="23" t="s">
        <v>14</v>
      </c>
      <c r="B19" s="23" t="s">
        <v>89</v>
      </c>
      <c r="C19" s="90"/>
      <c r="D19" s="88"/>
      <c r="E19" s="77">
        <f>SUM(E20:E21)</f>
        <v>0</v>
      </c>
      <c r="F19" s="211">
        <f>SUM(F20:F21)</f>
        <v>0</v>
      </c>
      <c r="G19" s="96" t="s">
        <v>5</v>
      </c>
      <c r="H19" s="82">
        <f>SUM(H20:H21)</f>
        <v>0</v>
      </c>
      <c r="I19" s="96" t="s">
        <v>5</v>
      </c>
      <c r="J19" s="82">
        <f>SUM(J20:J21)</f>
        <v>0</v>
      </c>
      <c r="K19" s="96" t="s">
        <v>5</v>
      </c>
      <c r="L19" s="82">
        <f>SUM(L20:L21)</f>
        <v>0</v>
      </c>
      <c r="M19" s="96" t="s">
        <v>5</v>
      </c>
      <c r="N19" s="82">
        <f>SUM(N20:N21)</f>
        <v>0</v>
      </c>
      <c r="O19" s="96" t="s">
        <v>5</v>
      </c>
      <c r="P19" s="82">
        <f>SUM(P20:P21)</f>
        <v>0</v>
      </c>
      <c r="Q19" s="244"/>
      <c r="R19" s="67"/>
    </row>
    <row r="20" spans="1:32" ht="20.100000000000001" customHeight="1" x14ac:dyDescent="0.2">
      <c r="A20" s="37" t="s">
        <v>15</v>
      </c>
      <c r="B20" s="69"/>
      <c r="C20" s="91">
        <v>0</v>
      </c>
      <c r="D20" s="228">
        <v>0</v>
      </c>
      <c r="E20" s="55">
        <v>0</v>
      </c>
      <c r="F20" s="213">
        <f>E20/C7</f>
        <v>0</v>
      </c>
      <c r="G20" s="193">
        <v>0</v>
      </c>
      <c r="H20" s="62">
        <f>G20*C20</f>
        <v>0</v>
      </c>
      <c r="I20" s="102">
        <v>0</v>
      </c>
      <c r="J20" s="59">
        <f>I20*C20</f>
        <v>0</v>
      </c>
      <c r="K20" s="103">
        <v>0</v>
      </c>
      <c r="L20" s="104">
        <f>K20*C20</f>
        <v>0</v>
      </c>
      <c r="M20" s="102">
        <v>0</v>
      </c>
      <c r="N20" s="105">
        <f>M20*C20</f>
        <v>0</v>
      </c>
      <c r="O20" s="102">
        <v>0</v>
      </c>
      <c r="P20" s="93">
        <f>SUM(O20*$C20)</f>
        <v>0</v>
      </c>
      <c r="Q20" s="244"/>
      <c r="R20" s="67"/>
    </row>
    <row r="21" spans="1:32" ht="16.149999999999999" customHeight="1" x14ac:dyDescent="0.2">
      <c r="A21" s="37" t="s">
        <v>16</v>
      </c>
      <c r="B21" s="37"/>
      <c r="C21" s="91">
        <v>0</v>
      </c>
      <c r="D21" s="74">
        <v>0</v>
      </c>
      <c r="E21" s="55">
        <v>0</v>
      </c>
      <c r="F21" s="213">
        <f>E21/C7</f>
        <v>0</v>
      </c>
      <c r="G21" s="78">
        <v>0</v>
      </c>
      <c r="H21" s="62">
        <f>G21*C21</f>
        <v>0</v>
      </c>
      <c r="I21" s="102">
        <v>0</v>
      </c>
      <c r="J21" s="59">
        <v>0</v>
      </c>
      <c r="K21" s="103">
        <v>0</v>
      </c>
      <c r="L21" s="104">
        <v>0</v>
      </c>
      <c r="M21" s="102">
        <v>0</v>
      </c>
      <c r="N21" s="105">
        <v>0</v>
      </c>
      <c r="O21" s="102">
        <v>0</v>
      </c>
      <c r="P21" s="93">
        <f>SUM(O21*$C21)</f>
        <v>0</v>
      </c>
      <c r="Q21" s="244"/>
      <c r="R21" s="67"/>
    </row>
    <row r="22" spans="1:32" s="2" customFormat="1" ht="25.5" x14ac:dyDescent="0.2">
      <c r="A22" s="23" t="s">
        <v>17</v>
      </c>
      <c r="B22" s="23" t="s">
        <v>95</v>
      </c>
      <c r="C22" s="106"/>
      <c r="D22" s="88"/>
      <c r="E22" s="77">
        <f>SUM(E23:E27)</f>
        <v>0</v>
      </c>
      <c r="F22" s="211">
        <f>SUM(F23:F27)</f>
        <v>0</v>
      </c>
      <c r="G22" s="86" t="s">
        <v>5</v>
      </c>
      <c r="H22" s="82">
        <f>SUM(H23:H27)</f>
        <v>0</v>
      </c>
      <c r="I22" s="86" t="s">
        <v>5</v>
      </c>
      <c r="J22" s="82">
        <f>SUM(J23:J27)</f>
        <v>0</v>
      </c>
      <c r="K22" s="86" t="s">
        <v>5</v>
      </c>
      <c r="L22" s="82">
        <f>SUM(L23:L27)</f>
        <v>0</v>
      </c>
      <c r="M22" s="86" t="s">
        <v>5</v>
      </c>
      <c r="N22" s="82">
        <f>SUM(N23:N27)</f>
        <v>0</v>
      </c>
      <c r="O22" s="86" t="s">
        <v>5</v>
      </c>
      <c r="P22" s="82">
        <f>SUM(P23:P27)</f>
        <v>0</v>
      </c>
      <c r="Q22" s="244"/>
      <c r="R22" s="67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7.649999999999999" customHeight="1" x14ac:dyDescent="0.2">
      <c r="A23" s="24" t="s">
        <v>18</v>
      </c>
      <c r="B23" s="37"/>
      <c r="C23" s="91">
        <v>0</v>
      </c>
      <c r="D23" s="74">
        <v>0</v>
      </c>
      <c r="E23" s="56">
        <f>C23*D23</f>
        <v>0</v>
      </c>
      <c r="F23" s="212">
        <f>E23/$C$7</f>
        <v>0</v>
      </c>
      <c r="G23" s="78">
        <v>0</v>
      </c>
      <c r="H23" s="62">
        <f>G23*C23</f>
        <v>0</v>
      </c>
      <c r="I23" s="102">
        <v>0</v>
      </c>
      <c r="J23" s="60">
        <f>I23*$C$23</f>
        <v>0</v>
      </c>
      <c r="K23" s="103"/>
      <c r="L23" s="60">
        <f>K23*$C$23</f>
        <v>0</v>
      </c>
      <c r="M23" s="102"/>
      <c r="N23" s="60">
        <f>M23*$C$23</f>
        <v>0</v>
      </c>
      <c r="O23" s="102"/>
      <c r="P23" s="60">
        <f>O23*$C$23</f>
        <v>0</v>
      </c>
      <c r="Q23" s="244"/>
      <c r="R23" s="67"/>
    </row>
    <row r="24" spans="1:32" ht="15" customHeight="1" x14ac:dyDescent="0.2">
      <c r="A24" s="37" t="s">
        <v>19</v>
      </c>
      <c r="B24" s="37"/>
      <c r="C24" s="91">
        <v>0</v>
      </c>
      <c r="D24" s="74">
        <v>0</v>
      </c>
      <c r="E24" s="56">
        <f>C24*D24</f>
        <v>0</v>
      </c>
      <c r="F24" s="212">
        <f>E24/$C$7</f>
        <v>0</v>
      </c>
      <c r="G24" s="78">
        <v>0</v>
      </c>
      <c r="H24" s="62">
        <f>G24*C24</f>
        <v>0</v>
      </c>
      <c r="I24" s="102">
        <v>0</v>
      </c>
      <c r="J24" s="60">
        <f t="shared" ref="J24:J27" si="0">I24*$C$23</f>
        <v>0</v>
      </c>
      <c r="K24" s="103"/>
      <c r="L24" s="60">
        <f t="shared" ref="L24:L27" si="1">K24*$C$23</f>
        <v>0</v>
      </c>
      <c r="M24" s="102"/>
      <c r="N24" s="60">
        <f t="shared" ref="N24:N27" si="2">M24*$C$23</f>
        <v>0</v>
      </c>
      <c r="O24" s="102"/>
      <c r="P24" s="60">
        <f t="shared" ref="P24:P27" si="3">O24*$C$23</f>
        <v>0</v>
      </c>
      <c r="Q24" s="244"/>
      <c r="R24" s="67"/>
    </row>
    <row r="25" spans="1:32" ht="12" customHeight="1" x14ac:dyDescent="0.2">
      <c r="A25" s="37" t="s">
        <v>20</v>
      </c>
      <c r="B25" s="37"/>
      <c r="C25" s="91">
        <v>0</v>
      </c>
      <c r="D25" s="188">
        <v>0</v>
      </c>
      <c r="E25" s="56">
        <f>C25*D25</f>
        <v>0</v>
      </c>
      <c r="F25" s="212">
        <f>E25/$C$7</f>
        <v>0</v>
      </c>
      <c r="G25" s="112"/>
      <c r="H25" s="62">
        <f>G25*C25</f>
        <v>0</v>
      </c>
      <c r="I25" s="102">
        <v>0</v>
      </c>
      <c r="J25" s="60">
        <f t="shared" si="0"/>
        <v>0</v>
      </c>
      <c r="K25" s="113"/>
      <c r="L25" s="60">
        <f t="shared" si="1"/>
        <v>0</v>
      </c>
      <c r="M25" s="102"/>
      <c r="N25" s="60">
        <f t="shared" si="2"/>
        <v>0</v>
      </c>
      <c r="O25" s="102"/>
      <c r="P25" s="60">
        <f t="shared" si="3"/>
        <v>0</v>
      </c>
      <c r="Q25" s="244"/>
      <c r="R25" s="67"/>
    </row>
    <row r="26" spans="1:32" ht="15.95" customHeight="1" x14ac:dyDescent="0.2">
      <c r="A26" s="69" t="s">
        <v>21</v>
      </c>
      <c r="B26" s="69"/>
      <c r="C26" s="91">
        <v>0</v>
      </c>
      <c r="D26" s="229">
        <v>0</v>
      </c>
      <c r="E26" s="108">
        <f>C26*D26</f>
        <v>0</v>
      </c>
      <c r="F26" s="212">
        <f>E26/$C$7</f>
        <v>0</v>
      </c>
      <c r="G26" s="110">
        <v>0</v>
      </c>
      <c r="H26" s="62">
        <f>G26*C26</f>
        <v>0</v>
      </c>
      <c r="I26" s="109">
        <v>0</v>
      </c>
      <c r="J26" s="60">
        <f t="shared" si="0"/>
        <v>0</v>
      </c>
      <c r="K26" s="111"/>
      <c r="L26" s="60">
        <f t="shared" si="1"/>
        <v>0</v>
      </c>
      <c r="M26" s="109"/>
      <c r="N26" s="60">
        <f t="shared" si="2"/>
        <v>0</v>
      </c>
      <c r="O26" s="109"/>
      <c r="P26" s="60">
        <f t="shared" si="3"/>
        <v>0</v>
      </c>
      <c r="Q26" s="244"/>
      <c r="R26" s="67"/>
    </row>
    <row r="27" spans="1:32" ht="16.5" customHeight="1" x14ac:dyDescent="0.2">
      <c r="A27" s="37" t="s">
        <v>22</v>
      </c>
      <c r="B27" s="37"/>
      <c r="C27" s="27">
        <v>0</v>
      </c>
      <c r="D27" s="74">
        <v>0</v>
      </c>
      <c r="E27" s="57">
        <f>C27*D27</f>
        <v>0</v>
      </c>
      <c r="F27" s="212">
        <f>E27/$C$7</f>
        <v>0</v>
      </c>
      <c r="G27" s="112">
        <v>0</v>
      </c>
      <c r="H27" s="62">
        <f>G27*C27</f>
        <v>0</v>
      </c>
      <c r="I27" s="102">
        <v>0</v>
      </c>
      <c r="J27" s="60">
        <f t="shared" si="0"/>
        <v>0</v>
      </c>
      <c r="K27" s="113"/>
      <c r="L27" s="60">
        <f t="shared" si="1"/>
        <v>0</v>
      </c>
      <c r="M27" s="102"/>
      <c r="N27" s="60">
        <f t="shared" si="2"/>
        <v>0</v>
      </c>
      <c r="O27" s="102"/>
      <c r="P27" s="60">
        <f t="shared" si="3"/>
        <v>0</v>
      </c>
      <c r="Q27" s="244"/>
      <c r="R27" s="67"/>
    </row>
    <row r="28" spans="1:32" ht="36.6" customHeight="1" x14ac:dyDescent="0.2">
      <c r="A28" s="118">
        <v>2</v>
      </c>
      <c r="B28" s="118" t="s">
        <v>92</v>
      </c>
      <c r="C28" s="141"/>
      <c r="D28" s="181"/>
      <c r="E28" s="142">
        <f>E29+E34+E38+E44</f>
        <v>0</v>
      </c>
      <c r="F28" s="214">
        <f>F29+F34+F38+F44</f>
        <v>0</v>
      </c>
      <c r="G28" s="145" t="s">
        <v>5</v>
      </c>
      <c r="H28" s="143">
        <f>H29+H34+H38+H44</f>
        <v>0</v>
      </c>
      <c r="I28" s="144" t="s">
        <v>5</v>
      </c>
      <c r="J28" s="143">
        <f>J29+J34+J38+J44</f>
        <v>0</v>
      </c>
      <c r="K28" s="146" t="s">
        <v>5</v>
      </c>
      <c r="L28" s="143">
        <f>L29+L34+L38+L44</f>
        <v>0</v>
      </c>
      <c r="M28" s="144" t="s">
        <v>5</v>
      </c>
      <c r="N28" s="143">
        <f>N29+N34+N38+N44</f>
        <v>0</v>
      </c>
      <c r="O28" s="144" t="s">
        <v>5</v>
      </c>
      <c r="P28" s="143">
        <f>P29+P34+P38+P44</f>
        <v>0</v>
      </c>
      <c r="Q28" s="244"/>
      <c r="R28" s="67"/>
    </row>
    <row r="29" spans="1:32" ht="18.95" customHeight="1" x14ac:dyDescent="0.2">
      <c r="A29" s="114" t="s">
        <v>23</v>
      </c>
      <c r="B29" s="115" t="s">
        <v>90</v>
      </c>
      <c r="C29" s="150"/>
      <c r="D29" s="161"/>
      <c r="E29" s="151">
        <f>SUM(E30:E33)</f>
        <v>0</v>
      </c>
      <c r="F29" s="211">
        <f>SUM(F30:F33)</f>
        <v>0</v>
      </c>
      <c r="G29" s="158" t="s">
        <v>5</v>
      </c>
      <c r="H29" s="117">
        <f>SUM(H30:H33)</f>
        <v>0</v>
      </c>
      <c r="I29" s="159" t="s">
        <v>5</v>
      </c>
      <c r="J29" s="117">
        <f>SUM(J30:J33)</f>
        <v>0</v>
      </c>
      <c r="K29" s="160" t="s">
        <v>5</v>
      </c>
      <c r="L29" s="117">
        <f>SUM(L30:L33)</f>
        <v>0</v>
      </c>
      <c r="M29" s="159" t="s">
        <v>5</v>
      </c>
      <c r="N29" s="117">
        <f>SUM(N30:N33)</f>
        <v>0</v>
      </c>
      <c r="O29" s="153" t="s">
        <v>5</v>
      </c>
      <c r="P29" s="117">
        <f>SUM(P30:P33)</f>
        <v>0</v>
      </c>
      <c r="Q29" s="244"/>
      <c r="R29" s="67"/>
    </row>
    <row r="30" spans="1:32" ht="24.95" customHeight="1" x14ac:dyDescent="0.2">
      <c r="A30" s="24" t="s">
        <v>24</v>
      </c>
      <c r="B30" s="25"/>
      <c r="C30" s="64"/>
      <c r="D30" s="188"/>
      <c r="E30" s="107">
        <f>C30*D30</f>
        <v>0</v>
      </c>
      <c r="F30" s="210">
        <f>E30/$C$7</f>
        <v>0</v>
      </c>
      <c r="G30" s="78"/>
      <c r="H30" s="62">
        <f>SUM(G30*$C30)</f>
        <v>0</v>
      </c>
      <c r="I30" s="102"/>
      <c r="J30" s="93">
        <f>SUM(I30*$C30)</f>
        <v>0</v>
      </c>
      <c r="K30" s="103"/>
      <c r="L30" s="152">
        <f>SUM(K30*$C30)</f>
        <v>0</v>
      </c>
      <c r="M30" s="102"/>
      <c r="N30" s="95">
        <f t="shared" ref="N30:N33" si="4">SUM(M30*$C30)</f>
        <v>0</v>
      </c>
      <c r="O30" s="102"/>
      <c r="P30" s="93">
        <f t="shared" ref="P30:P33" si="5">SUM(O30*$C30)</f>
        <v>0</v>
      </c>
      <c r="Q30" s="244"/>
      <c r="R30" s="67"/>
    </row>
    <row r="31" spans="1:32" ht="29.1" customHeight="1" x14ac:dyDescent="0.2">
      <c r="A31" s="24" t="s">
        <v>25</v>
      </c>
      <c r="B31" s="25"/>
      <c r="C31" s="89"/>
      <c r="D31" s="228"/>
      <c r="E31" s="55">
        <f t="shared" ref="E31:E42" si="6">SUM(C31*D31)</f>
        <v>0</v>
      </c>
      <c r="F31" s="210">
        <f>E31/$C$7</f>
        <v>0</v>
      </c>
      <c r="G31" s="78"/>
      <c r="H31" s="62">
        <f t="shared" ref="H31" si="7">SUM(G31*$C31)</f>
        <v>0</v>
      </c>
      <c r="I31" s="102"/>
      <c r="J31" s="93">
        <f t="shared" ref="J31:J33" si="8">SUM(I31*$C31)</f>
        <v>0</v>
      </c>
      <c r="K31" s="103"/>
      <c r="L31" s="152">
        <f>SUM(K31*$C31)</f>
        <v>0</v>
      </c>
      <c r="M31" s="102"/>
      <c r="N31" s="95">
        <f t="shared" si="4"/>
        <v>0</v>
      </c>
      <c r="O31" s="102"/>
      <c r="P31" s="93">
        <f t="shared" si="5"/>
        <v>0</v>
      </c>
      <c r="Q31" s="244"/>
      <c r="R31" s="67"/>
    </row>
    <row r="32" spans="1:32" ht="29.25" customHeight="1" x14ac:dyDescent="0.2">
      <c r="A32" s="24" t="s">
        <v>26</v>
      </c>
      <c r="B32" s="37"/>
      <c r="C32" s="64"/>
      <c r="D32" s="227"/>
      <c r="E32" s="107">
        <f>SUM(C32*D32)</f>
        <v>0</v>
      </c>
      <c r="F32" s="210">
        <f>E32/$C$7</f>
        <v>0</v>
      </c>
      <c r="G32" s="78"/>
      <c r="H32" s="59">
        <f>$C$32*G32</f>
        <v>0</v>
      </c>
      <c r="I32" s="41"/>
      <c r="J32" s="59">
        <f>$C$32*I32</f>
        <v>0</v>
      </c>
      <c r="K32" s="103"/>
      <c r="L32" s="59">
        <f>$C$32*K32</f>
        <v>0</v>
      </c>
      <c r="M32" s="41"/>
      <c r="N32" s="59">
        <f>$C$32*M32</f>
        <v>0</v>
      </c>
      <c r="O32" s="102"/>
      <c r="P32" s="59">
        <f>$C$32*O32</f>
        <v>0</v>
      </c>
      <c r="Q32" s="244"/>
      <c r="R32" s="67"/>
    </row>
    <row r="33" spans="1:18" ht="30" customHeight="1" x14ac:dyDescent="0.2">
      <c r="A33" s="24" t="s">
        <v>27</v>
      </c>
      <c r="B33" s="37"/>
      <c r="C33" s="64"/>
      <c r="D33" s="227"/>
      <c r="E33" s="55">
        <f t="shared" si="6"/>
        <v>0</v>
      </c>
      <c r="F33" s="210">
        <f>E33/$C$7</f>
        <v>0</v>
      </c>
      <c r="G33" s="78"/>
      <c r="H33" s="62">
        <f>SUM(G33*$C33)</f>
        <v>0</v>
      </c>
      <c r="I33" s="102"/>
      <c r="J33" s="93">
        <f t="shared" si="8"/>
        <v>0</v>
      </c>
      <c r="K33" s="103"/>
      <c r="L33" s="152">
        <f>SUM(K33*$C33)</f>
        <v>0</v>
      </c>
      <c r="M33" s="102"/>
      <c r="N33" s="95">
        <f t="shared" si="4"/>
        <v>0</v>
      </c>
      <c r="O33" s="102"/>
      <c r="P33" s="93">
        <f t="shared" si="5"/>
        <v>0</v>
      </c>
      <c r="Q33" s="244"/>
      <c r="R33" s="67"/>
    </row>
    <row r="34" spans="1:18" ht="14.25" customHeight="1" x14ac:dyDescent="0.2">
      <c r="A34" s="114" t="s">
        <v>28</v>
      </c>
      <c r="B34" s="163" t="s">
        <v>90</v>
      </c>
      <c r="C34" s="164"/>
      <c r="D34" s="165"/>
      <c r="E34" s="166">
        <f>SUM(E35:E37)</f>
        <v>0</v>
      </c>
      <c r="F34" s="211">
        <f>SUM(F35:F37)</f>
        <v>0</v>
      </c>
      <c r="G34" s="169" t="s">
        <v>5</v>
      </c>
      <c r="H34" s="170">
        <f>SUM(H35:H37)</f>
        <v>0</v>
      </c>
      <c r="I34" s="171" t="s">
        <v>5</v>
      </c>
      <c r="J34" s="172">
        <f>SUM(J35:J37)</f>
        <v>0</v>
      </c>
      <c r="K34" s="173" t="s">
        <v>5</v>
      </c>
      <c r="L34" s="174">
        <f>SUM(L35:L37)</f>
        <v>0</v>
      </c>
      <c r="M34" s="175" t="s">
        <v>5</v>
      </c>
      <c r="N34" s="176">
        <f>SUM(N35:N37)</f>
        <v>0</v>
      </c>
      <c r="O34" s="175" t="s">
        <v>5</v>
      </c>
      <c r="P34" s="172">
        <f>SUM(P35:P37)</f>
        <v>0</v>
      </c>
      <c r="Q34" s="244"/>
      <c r="R34" s="67"/>
    </row>
    <row r="35" spans="1:18" ht="26.25" customHeight="1" x14ac:dyDescent="0.2">
      <c r="A35" s="24" t="s">
        <v>29</v>
      </c>
      <c r="B35" s="70"/>
      <c r="C35" s="182"/>
      <c r="D35" s="74"/>
      <c r="E35" s="55">
        <f t="shared" si="6"/>
        <v>0</v>
      </c>
      <c r="F35" s="210">
        <f>E35/$C$7</f>
        <v>0</v>
      </c>
      <c r="G35" s="147"/>
      <c r="H35" s="149"/>
      <c r="I35" s="148"/>
      <c r="J35" s="155"/>
      <c r="K35" s="154"/>
      <c r="L35" s="156"/>
      <c r="M35" s="148"/>
      <c r="N35" s="157"/>
      <c r="O35" s="148"/>
      <c r="P35" s="155"/>
      <c r="Q35" s="244"/>
      <c r="R35" s="67"/>
    </row>
    <row r="36" spans="1:18" ht="21" customHeight="1" x14ac:dyDescent="0.2">
      <c r="A36" s="24" t="s">
        <v>30</v>
      </c>
      <c r="B36" s="25"/>
      <c r="C36" s="189"/>
      <c r="D36" s="188"/>
      <c r="E36" s="55">
        <f t="shared" si="6"/>
        <v>0</v>
      </c>
      <c r="F36" s="210">
        <f>E36/$C$7</f>
        <v>0</v>
      </c>
      <c r="G36" s="193"/>
      <c r="H36" s="194"/>
      <c r="I36" s="102"/>
      <c r="J36" s="93"/>
      <c r="K36" s="87"/>
      <c r="L36" s="152"/>
      <c r="M36" s="102"/>
      <c r="N36" s="95"/>
      <c r="O36" s="102"/>
      <c r="P36" s="93"/>
      <c r="Q36" s="244"/>
      <c r="R36" s="67"/>
    </row>
    <row r="37" spans="1:18" ht="25.5" customHeight="1" x14ac:dyDescent="0.2">
      <c r="A37" s="24" t="s">
        <v>31</v>
      </c>
      <c r="B37" s="69"/>
      <c r="C37" s="89"/>
      <c r="D37" s="74"/>
      <c r="E37" s="55">
        <f>C37*D37</f>
        <v>0</v>
      </c>
      <c r="F37" s="210">
        <f>E37/$C$7</f>
        <v>0</v>
      </c>
      <c r="G37" s="193"/>
      <c r="H37" s="194"/>
      <c r="I37" s="192"/>
      <c r="J37" s="194"/>
      <c r="K37" s="195"/>
      <c r="L37" s="194"/>
      <c r="M37" s="192"/>
      <c r="N37" s="194"/>
      <c r="O37" s="192"/>
      <c r="P37" s="196"/>
      <c r="Q37" s="244"/>
      <c r="R37" s="67"/>
    </row>
    <row r="38" spans="1:18" ht="24.6" customHeight="1" x14ac:dyDescent="0.2">
      <c r="A38" s="114" t="s">
        <v>32</v>
      </c>
      <c r="B38" s="163" t="s">
        <v>90</v>
      </c>
      <c r="C38" s="177"/>
      <c r="D38" s="165"/>
      <c r="E38" s="166">
        <f>SUM(E39:E43)</f>
        <v>0</v>
      </c>
      <c r="F38" s="211">
        <f>SUM(F39:F43)</f>
        <v>0</v>
      </c>
      <c r="G38" s="200" t="s">
        <v>5</v>
      </c>
      <c r="H38" s="199">
        <f>SUM(H39:H43)</f>
        <v>0</v>
      </c>
      <c r="I38" s="201" t="s">
        <v>5</v>
      </c>
      <c r="J38" s="199">
        <f>SUM(J39:J43)</f>
        <v>0</v>
      </c>
      <c r="K38" s="202" t="s">
        <v>5</v>
      </c>
      <c r="L38" s="199">
        <f>SUM(L39:L43)</f>
        <v>0</v>
      </c>
      <c r="M38" s="203" t="s">
        <v>5</v>
      </c>
      <c r="N38" s="199">
        <f>SUM(N39:N43)</f>
        <v>0</v>
      </c>
      <c r="O38" s="203" t="s">
        <v>5</v>
      </c>
      <c r="P38" s="199">
        <f>SUM(P39:P43)</f>
        <v>0</v>
      </c>
      <c r="Q38" s="244" t="e">
        <f>(E38+E29+E34+#REF!+#REF!)*100/E93</f>
        <v>#REF!</v>
      </c>
      <c r="R38" s="67"/>
    </row>
    <row r="39" spans="1:18" ht="16.5" customHeight="1" x14ac:dyDescent="0.2">
      <c r="A39" s="24" t="s">
        <v>33</v>
      </c>
      <c r="B39" s="25"/>
      <c r="C39" s="182"/>
      <c r="D39" s="74"/>
      <c r="E39" s="55">
        <f t="shared" si="6"/>
        <v>0</v>
      </c>
      <c r="F39" s="212">
        <f>E39/$C$7</f>
        <v>0</v>
      </c>
      <c r="G39" s="78"/>
      <c r="H39" s="62">
        <f t="shared" ref="H39:H43" si="9">SUM(G39*$C39)</f>
        <v>0</v>
      </c>
      <c r="I39" s="102"/>
      <c r="J39" s="93">
        <f t="shared" ref="J39:J43" si="10">SUM(I39*$C39)</f>
        <v>0</v>
      </c>
      <c r="K39" s="103"/>
      <c r="L39" s="152">
        <f>SUM(K39*$C39)</f>
        <v>0</v>
      </c>
      <c r="M39" s="102"/>
      <c r="N39" s="95">
        <f t="shared" ref="N39:N43" si="11">SUM(M39*$C39)</f>
        <v>0</v>
      </c>
      <c r="O39" s="102"/>
      <c r="P39" s="93">
        <f t="shared" ref="P39:P43" si="12">SUM(O39*$C39)</f>
        <v>0</v>
      </c>
      <c r="Q39" s="244">
        <f>E29+E34+E38</f>
        <v>0</v>
      </c>
      <c r="R39" s="67"/>
    </row>
    <row r="40" spans="1:18" ht="16.5" customHeight="1" x14ac:dyDescent="0.2">
      <c r="A40" s="24" t="s">
        <v>34</v>
      </c>
      <c r="B40" s="25"/>
      <c r="C40" s="182"/>
      <c r="D40" s="74"/>
      <c r="E40" s="55">
        <f t="shared" si="6"/>
        <v>0</v>
      </c>
      <c r="F40" s="212">
        <f>E40/$C$7</f>
        <v>0</v>
      </c>
      <c r="G40" s="78"/>
      <c r="H40" s="62">
        <f t="shared" si="9"/>
        <v>0</v>
      </c>
      <c r="I40" s="102"/>
      <c r="J40" s="93">
        <f t="shared" si="10"/>
        <v>0</v>
      </c>
      <c r="K40" s="103"/>
      <c r="L40" s="152">
        <f>SUM(K40*$C40)</f>
        <v>0</v>
      </c>
      <c r="M40" s="102"/>
      <c r="N40" s="95">
        <f t="shared" si="11"/>
        <v>0</v>
      </c>
      <c r="O40" s="102"/>
      <c r="P40" s="93">
        <f t="shared" si="12"/>
        <v>0</v>
      </c>
      <c r="Q40" s="244"/>
      <c r="R40" s="67"/>
    </row>
    <row r="41" spans="1:18" ht="16.5" customHeight="1" x14ac:dyDescent="0.2">
      <c r="A41" s="24" t="s">
        <v>35</v>
      </c>
      <c r="B41" s="25"/>
      <c r="C41" s="182"/>
      <c r="D41" s="74"/>
      <c r="E41" s="55">
        <f t="shared" si="6"/>
        <v>0</v>
      </c>
      <c r="F41" s="212">
        <f>E41/$C$7</f>
        <v>0</v>
      </c>
      <c r="G41" s="78"/>
      <c r="H41" s="62">
        <f t="shared" si="9"/>
        <v>0</v>
      </c>
      <c r="I41" s="102"/>
      <c r="J41" s="93">
        <f t="shared" si="10"/>
        <v>0</v>
      </c>
      <c r="K41" s="103"/>
      <c r="L41" s="152">
        <f t="shared" ref="L41:L43" si="13">SUM(K41*$C41)</f>
        <v>0</v>
      </c>
      <c r="M41" s="102"/>
      <c r="N41" s="95">
        <f t="shared" si="11"/>
        <v>0</v>
      </c>
      <c r="O41" s="102"/>
      <c r="P41" s="93">
        <f t="shared" si="12"/>
        <v>0</v>
      </c>
      <c r="Q41" s="244"/>
      <c r="R41" s="67"/>
    </row>
    <row r="42" spans="1:18" ht="16.5" customHeight="1" x14ac:dyDescent="0.2">
      <c r="A42" s="24" t="s">
        <v>36</v>
      </c>
      <c r="B42" s="68"/>
      <c r="C42" s="182"/>
      <c r="D42" s="74"/>
      <c r="E42" s="55">
        <f t="shared" si="6"/>
        <v>0</v>
      </c>
      <c r="F42" s="212">
        <f>E42/$C$7</f>
        <v>0</v>
      </c>
      <c r="G42" s="78"/>
      <c r="H42" s="62">
        <f t="shared" si="9"/>
        <v>0</v>
      </c>
      <c r="I42" s="102"/>
      <c r="J42" s="93">
        <f t="shared" si="10"/>
        <v>0</v>
      </c>
      <c r="K42" s="103"/>
      <c r="L42" s="152">
        <f t="shared" si="13"/>
        <v>0</v>
      </c>
      <c r="M42" s="102"/>
      <c r="N42" s="95">
        <f t="shared" si="11"/>
        <v>0</v>
      </c>
      <c r="O42" s="102"/>
      <c r="P42" s="93">
        <f t="shared" si="12"/>
        <v>0</v>
      </c>
      <c r="Q42" s="244"/>
      <c r="R42" s="67"/>
    </row>
    <row r="43" spans="1:18" ht="13.5" customHeight="1" x14ac:dyDescent="0.2">
      <c r="A43" s="24" t="s">
        <v>37</v>
      </c>
      <c r="B43" s="68"/>
      <c r="C43" s="89"/>
      <c r="D43" s="74"/>
      <c r="E43" s="55">
        <f>SUM(C43*D43)</f>
        <v>0</v>
      </c>
      <c r="F43" s="212">
        <f>E43/$C$7</f>
        <v>0</v>
      </c>
      <c r="G43" s="78"/>
      <c r="H43" s="62">
        <f t="shared" si="9"/>
        <v>0</v>
      </c>
      <c r="I43" s="102"/>
      <c r="J43" s="93">
        <f t="shared" si="10"/>
        <v>0</v>
      </c>
      <c r="K43" s="103"/>
      <c r="L43" s="152">
        <f t="shared" si="13"/>
        <v>0</v>
      </c>
      <c r="M43" s="102"/>
      <c r="N43" s="95">
        <f t="shared" si="11"/>
        <v>0</v>
      </c>
      <c r="O43" s="102"/>
      <c r="P43" s="93">
        <f t="shared" si="12"/>
        <v>0</v>
      </c>
      <c r="Q43" s="244"/>
      <c r="R43" s="67"/>
    </row>
    <row r="44" spans="1:18" ht="14.25" customHeight="1" x14ac:dyDescent="0.2">
      <c r="A44" s="114" t="s">
        <v>38</v>
      </c>
      <c r="B44" s="163" t="s">
        <v>91</v>
      </c>
      <c r="C44" s="177"/>
      <c r="D44" s="178"/>
      <c r="E44" s="179">
        <f>SUM(E45:E52)</f>
        <v>0</v>
      </c>
      <c r="F44" s="211">
        <f>SUM(F45:F52)</f>
        <v>0</v>
      </c>
      <c r="G44" s="203" t="s">
        <v>5</v>
      </c>
      <c r="H44" s="199">
        <f>SUM(H45:H52)</f>
        <v>0</v>
      </c>
      <c r="I44" s="203" t="s">
        <v>5</v>
      </c>
      <c r="J44" s="199">
        <f>SUM(J45:J52)</f>
        <v>0</v>
      </c>
      <c r="K44" s="203" t="s">
        <v>5</v>
      </c>
      <c r="L44" s="199">
        <f>SUM(L45:L52)</f>
        <v>0</v>
      </c>
      <c r="M44" s="203" t="s">
        <v>5</v>
      </c>
      <c r="N44" s="199">
        <f>SUM(N45:N52)</f>
        <v>0</v>
      </c>
      <c r="O44" s="203" t="s">
        <v>5</v>
      </c>
      <c r="P44" s="199">
        <f>SUM(P45:P52)</f>
        <v>0</v>
      </c>
      <c r="Q44" s="244" t="e">
        <f>E44*100/E93</f>
        <v>#DIV/0!</v>
      </c>
      <c r="R44" s="67"/>
    </row>
    <row r="45" spans="1:18" ht="15.95" customHeight="1" x14ac:dyDescent="0.2">
      <c r="A45" s="24" t="s">
        <v>39</v>
      </c>
      <c r="B45" s="25"/>
      <c r="C45" s="89"/>
      <c r="D45" s="228"/>
      <c r="E45" s="55">
        <f t="shared" ref="E45:E49" si="14">SUM(C45*D45)</f>
        <v>0</v>
      </c>
      <c r="F45" s="212">
        <f>E45/$C$7</f>
        <v>0</v>
      </c>
      <c r="G45" s="78"/>
      <c r="H45" s="62">
        <f t="shared" ref="H45:H52" si="15">SUM(G45*$C45)</f>
        <v>0</v>
      </c>
      <c r="I45" s="102"/>
      <c r="J45" s="93">
        <f t="shared" ref="J45:J52" si="16">SUM(I45*$C45)</f>
        <v>0</v>
      </c>
      <c r="K45" s="103"/>
      <c r="L45" s="95">
        <f>SUM(K45*$C45)</f>
        <v>0</v>
      </c>
      <c r="M45" s="102"/>
      <c r="N45" s="95">
        <f t="shared" ref="N45:N52" si="17">SUM(M45*$C45)</f>
        <v>0</v>
      </c>
      <c r="O45" s="102"/>
      <c r="P45" s="93">
        <f t="shared" ref="P45:P52" si="18">SUM(O45*$C45)</f>
        <v>0</v>
      </c>
      <c r="Q45" s="244"/>
      <c r="R45" s="67"/>
    </row>
    <row r="46" spans="1:18" ht="15.95" customHeight="1" x14ac:dyDescent="0.2">
      <c r="A46" s="24" t="s">
        <v>40</v>
      </c>
      <c r="B46" s="25"/>
      <c r="C46" s="89"/>
      <c r="D46" s="228"/>
      <c r="E46" s="55">
        <f t="shared" si="14"/>
        <v>0</v>
      </c>
      <c r="F46" s="212">
        <f t="shared" ref="F46:F52" si="19">E46/$C$7</f>
        <v>0</v>
      </c>
      <c r="G46" s="78"/>
      <c r="H46" s="62">
        <f t="shared" si="15"/>
        <v>0</v>
      </c>
      <c r="I46" s="102"/>
      <c r="J46" s="93">
        <f t="shared" si="16"/>
        <v>0</v>
      </c>
      <c r="K46" s="103"/>
      <c r="L46" s="95">
        <f t="shared" ref="L46:L52" si="20">SUM(K46*$C46)</f>
        <v>0</v>
      </c>
      <c r="M46" s="102"/>
      <c r="N46" s="95">
        <f t="shared" si="17"/>
        <v>0</v>
      </c>
      <c r="O46" s="102"/>
      <c r="P46" s="93">
        <f t="shared" si="18"/>
        <v>0</v>
      </c>
      <c r="Q46" s="244"/>
      <c r="R46" s="67"/>
    </row>
    <row r="47" spans="1:18" ht="15.95" customHeight="1" x14ac:dyDescent="0.2">
      <c r="A47" s="24" t="s">
        <v>41</v>
      </c>
      <c r="B47" s="25"/>
      <c r="C47" s="89"/>
      <c r="D47" s="228"/>
      <c r="E47" s="55">
        <f t="shared" si="14"/>
        <v>0</v>
      </c>
      <c r="F47" s="212">
        <f t="shared" si="19"/>
        <v>0</v>
      </c>
      <c r="G47" s="78"/>
      <c r="H47" s="62">
        <f t="shared" si="15"/>
        <v>0</v>
      </c>
      <c r="I47" s="102"/>
      <c r="J47" s="93">
        <f t="shared" si="16"/>
        <v>0</v>
      </c>
      <c r="K47" s="103"/>
      <c r="L47" s="95">
        <f t="shared" si="20"/>
        <v>0</v>
      </c>
      <c r="M47" s="102"/>
      <c r="N47" s="95">
        <f t="shared" si="17"/>
        <v>0</v>
      </c>
      <c r="O47" s="102"/>
      <c r="P47" s="93">
        <f t="shared" si="18"/>
        <v>0</v>
      </c>
      <c r="Q47" s="244"/>
      <c r="R47" s="67"/>
    </row>
    <row r="48" spans="1:18" ht="15.95" customHeight="1" x14ac:dyDescent="0.2">
      <c r="A48" s="24" t="s">
        <v>42</v>
      </c>
      <c r="B48" s="25"/>
      <c r="C48" s="189"/>
      <c r="D48" s="188"/>
      <c r="E48" s="107">
        <f t="shared" si="14"/>
        <v>0</v>
      </c>
      <c r="F48" s="212">
        <f t="shared" si="19"/>
        <v>0</v>
      </c>
      <c r="G48" s="193"/>
      <c r="H48" s="62">
        <f t="shared" si="15"/>
        <v>0</v>
      </c>
      <c r="I48" s="102"/>
      <c r="J48" s="93">
        <f t="shared" si="16"/>
        <v>0</v>
      </c>
      <c r="K48" s="103"/>
      <c r="L48" s="95">
        <f t="shared" si="20"/>
        <v>0</v>
      </c>
      <c r="M48" s="102"/>
      <c r="N48" s="95">
        <f t="shared" si="17"/>
        <v>0</v>
      </c>
      <c r="O48" s="102"/>
      <c r="P48" s="93">
        <f t="shared" si="18"/>
        <v>0</v>
      </c>
      <c r="Q48" s="244"/>
      <c r="R48" s="67"/>
    </row>
    <row r="49" spans="1:18" ht="15.95" customHeight="1" x14ac:dyDescent="0.2">
      <c r="A49" s="24" t="s">
        <v>43</v>
      </c>
      <c r="B49" s="25"/>
      <c r="C49" s="189"/>
      <c r="D49" s="240"/>
      <c r="E49" s="107">
        <f t="shared" si="14"/>
        <v>0</v>
      </c>
      <c r="F49" s="212">
        <f t="shared" si="19"/>
        <v>0</v>
      </c>
      <c r="G49" s="193"/>
      <c r="H49" s="62">
        <f t="shared" si="15"/>
        <v>0</v>
      </c>
      <c r="I49" s="102"/>
      <c r="J49" s="93">
        <f t="shared" si="16"/>
        <v>0</v>
      </c>
      <c r="K49" s="103"/>
      <c r="L49" s="95">
        <f t="shared" si="20"/>
        <v>0</v>
      </c>
      <c r="M49" s="102"/>
      <c r="N49" s="95">
        <f t="shared" si="17"/>
        <v>0</v>
      </c>
      <c r="O49" s="102"/>
      <c r="P49" s="93">
        <f t="shared" si="18"/>
        <v>0</v>
      </c>
      <c r="Q49" s="244"/>
      <c r="R49" s="67"/>
    </row>
    <row r="50" spans="1:18" ht="15.95" customHeight="1" x14ac:dyDescent="0.2">
      <c r="A50" s="24" t="s">
        <v>44</v>
      </c>
      <c r="B50" s="25"/>
      <c r="C50" s="89"/>
      <c r="D50" s="74"/>
      <c r="E50" s="55">
        <f t="shared" ref="E50:E51" si="21">SUM(C50*D50)</f>
        <v>0</v>
      </c>
      <c r="F50" s="212">
        <f t="shared" si="19"/>
        <v>0</v>
      </c>
      <c r="G50" s="193"/>
      <c r="H50" s="62">
        <f t="shared" si="15"/>
        <v>0</v>
      </c>
      <c r="I50" s="192"/>
      <c r="J50" s="93">
        <f t="shared" si="16"/>
        <v>0</v>
      </c>
      <c r="K50" s="195"/>
      <c r="L50" s="95">
        <f t="shared" si="20"/>
        <v>0</v>
      </c>
      <c r="M50" s="192"/>
      <c r="N50" s="95">
        <f t="shared" si="17"/>
        <v>0</v>
      </c>
      <c r="O50" s="192"/>
      <c r="P50" s="93">
        <f t="shared" si="18"/>
        <v>0</v>
      </c>
      <c r="Q50" s="244"/>
      <c r="R50" s="67"/>
    </row>
    <row r="51" spans="1:18" ht="15.95" customHeight="1" x14ac:dyDescent="0.2">
      <c r="A51" s="24" t="s">
        <v>45</v>
      </c>
      <c r="B51" s="70"/>
      <c r="C51" s="89"/>
      <c r="D51" s="74"/>
      <c r="E51" s="55">
        <f t="shared" si="21"/>
        <v>0</v>
      </c>
      <c r="F51" s="212">
        <f t="shared" si="19"/>
        <v>0</v>
      </c>
      <c r="G51" s="78"/>
      <c r="H51" s="62">
        <f t="shared" si="15"/>
        <v>0</v>
      </c>
      <c r="I51" s="102"/>
      <c r="J51" s="93">
        <f t="shared" si="16"/>
        <v>0</v>
      </c>
      <c r="K51" s="87"/>
      <c r="L51" s="95">
        <f t="shared" si="20"/>
        <v>0</v>
      </c>
      <c r="M51" s="102"/>
      <c r="N51" s="95">
        <f t="shared" si="17"/>
        <v>0</v>
      </c>
      <c r="O51" s="102"/>
      <c r="P51" s="93">
        <f t="shared" si="18"/>
        <v>0</v>
      </c>
      <c r="Q51" s="244"/>
      <c r="R51" s="67"/>
    </row>
    <row r="52" spans="1:18" ht="15.95" customHeight="1" x14ac:dyDescent="0.2">
      <c r="A52" s="183" t="s">
        <v>46</v>
      </c>
      <c r="B52" s="25"/>
      <c r="C52" s="241"/>
      <c r="D52" s="184"/>
      <c r="E52" s="185">
        <f>C52*D52</f>
        <v>0</v>
      </c>
      <c r="F52" s="212">
        <f t="shared" si="19"/>
        <v>0</v>
      </c>
      <c r="G52" s="186"/>
      <c r="H52" s="62">
        <f t="shared" si="15"/>
        <v>0</v>
      </c>
      <c r="I52" s="109"/>
      <c r="J52" s="93">
        <f t="shared" si="16"/>
        <v>0</v>
      </c>
      <c r="K52" s="187"/>
      <c r="L52" s="95">
        <f t="shared" si="20"/>
        <v>0</v>
      </c>
      <c r="M52" s="109"/>
      <c r="N52" s="95">
        <f t="shared" si="17"/>
        <v>0</v>
      </c>
      <c r="O52" s="109"/>
      <c r="P52" s="93">
        <f t="shared" si="18"/>
        <v>0</v>
      </c>
      <c r="Q52" s="244"/>
      <c r="R52" s="67"/>
    </row>
    <row r="53" spans="1:18" ht="20.45" customHeight="1" x14ac:dyDescent="0.2">
      <c r="A53" s="118" t="s">
        <v>48</v>
      </c>
      <c r="B53" s="242" t="s">
        <v>92</v>
      </c>
      <c r="C53" s="141"/>
      <c r="D53" s="197"/>
      <c r="E53" s="120">
        <f>E54+E55</f>
        <v>0</v>
      </c>
      <c r="F53" s="215">
        <f>F54+F55</f>
        <v>0</v>
      </c>
      <c r="G53" s="144" t="s">
        <v>5</v>
      </c>
      <c r="H53" s="123">
        <f>H54+H55</f>
        <v>0</v>
      </c>
      <c r="I53" s="144" t="s">
        <v>5</v>
      </c>
      <c r="J53" s="123">
        <f>J54+J55</f>
        <v>0</v>
      </c>
      <c r="K53" s="144" t="s">
        <v>5</v>
      </c>
      <c r="L53" s="123">
        <f>L54+L55</f>
        <v>0</v>
      </c>
      <c r="M53" s="144" t="s">
        <v>5</v>
      </c>
      <c r="N53" s="123">
        <f>N54+N55</f>
        <v>0</v>
      </c>
      <c r="O53" s="144" t="s">
        <v>5</v>
      </c>
      <c r="P53" s="123">
        <f>P54+P55</f>
        <v>0</v>
      </c>
      <c r="Q53" s="244" t="e">
        <f>E53*100/E93</f>
        <v>#DIV/0!</v>
      </c>
      <c r="R53" s="67"/>
    </row>
    <row r="54" spans="1:18" x14ac:dyDescent="0.2">
      <c r="A54" s="162" t="s">
        <v>49</v>
      </c>
      <c r="B54" s="115" t="s">
        <v>90</v>
      </c>
      <c r="C54" s="116"/>
      <c r="D54" s="116"/>
      <c r="E54" s="151">
        <v>0</v>
      </c>
      <c r="F54" s="211">
        <f>SUM(F55)</f>
        <v>0</v>
      </c>
      <c r="G54" s="167" t="s">
        <v>5</v>
      </c>
      <c r="H54" s="117">
        <v>0</v>
      </c>
      <c r="I54" s="167" t="s">
        <v>5</v>
      </c>
      <c r="J54" s="117">
        <v>0</v>
      </c>
      <c r="K54" s="167" t="s">
        <v>5</v>
      </c>
      <c r="L54" s="117">
        <v>0</v>
      </c>
      <c r="M54" s="167" t="s">
        <v>5</v>
      </c>
      <c r="N54" s="117">
        <v>0</v>
      </c>
      <c r="O54" s="167" t="s">
        <v>5</v>
      </c>
      <c r="P54" s="117">
        <v>0</v>
      </c>
      <c r="Q54" s="244"/>
      <c r="R54" s="67"/>
    </row>
    <row r="55" spans="1:18" ht="14.1" customHeight="1" x14ac:dyDescent="0.2">
      <c r="A55" s="114" t="s">
        <v>93</v>
      </c>
      <c r="B55" s="115" t="s">
        <v>90</v>
      </c>
      <c r="C55" s="180"/>
      <c r="D55" s="178"/>
      <c r="E55" s="179">
        <f>SUM(E56:E58)</f>
        <v>0</v>
      </c>
      <c r="F55" s="211">
        <f>SUM(F56)</f>
        <v>0</v>
      </c>
      <c r="G55" s="159" t="s">
        <v>5</v>
      </c>
      <c r="H55" s="168">
        <f>SUM(H56:H58)</f>
        <v>0</v>
      </c>
      <c r="I55" s="159" t="s">
        <v>5</v>
      </c>
      <c r="J55" s="168">
        <f>SUM(J56:J58)</f>
        <v>0</v>
      </c>
      <c r="K55" s="159" t="s">
        <v>5</v>
      </c>
      <c r="L55" s="168">
        <f>SUM(L56:L58)</f>
        <v>0</v>
      </c>
      <c r="M55" s="159" t="s">
        <v>5</v>
      </c>
      <c r="N55" s="168">
        <f>SUM(N56:N58)</f>
        <v>0</v>
      </c>
      <c r="O55" s="159" t="s">
        <v>5</v>
      </c>
      <c r="P55" s="168">
        <f>SUM(P56:P58)</f>
        <v>0</v>
      </c>
      <c r="Q55" s="244"/>
      <c r="R55" s="67"/>
    </row>
    <row r="56" spans="1:18" ht="16.149999999999999" customHeight="1" thickBot="1" x14ac:dyDescent="0.25">
      <c r="A56" s="24"/>
      <c r="B56" s="37"/>
      <c r="C56" s="89"/>
      <c r="D56" s="74"/>
      <c r="E56" s="107"/>
      <c r="F56" s="210"/>
      <c r="G56" s="78">
        <v>0</v>
      </c>
      <c r="H56" s="62">
        <v>0</v>
      </c>
      <c r="I56" s="102">
        <v>0</v>
      </c>
      <c r="J56" s="62">
        <v>0</v>
      </c>
      <c r="K56" s="87">
        <v>0</v>
      </c>
      <c r="L56" s="62">
        <v>0</v>
      </c>
      <c r="M56" s="102">
        <v>0</v>
      </c>
      <c r="N56" s="62">
        <v>0</v>
      </c>
      <c r="O56" s="102">
        <v>0</v>
      </c>
      <c r="P56" s="104">
        <v>0</v>
      </c>
      <c r="Q56" s="244"/>
      <c r="R56" s="67"/>
    </row>
    <row r="57" spans="1:18" ht="15" hidden="1" thickBot="1" x14ac:dyDescent="0.25">
      <c r="A57" s="22">
        <v>5</v>
      </c>
      <c r="B57" s="22" t="s">
        <v>52</v>
      </c>
      <c r="C57" s="10"/>
      <c r="D57" s="10"/>
      <c r="E57" s="54"/>
      <c r="F57" s="216" t="e">
        <f>E57/$C$7*#REF!</f>
        <v>#REF!</v>
      </c>
      <c r="G57" s="45"/>
      <c r="H57" s="61"/>
      <c r="I57" s="30"/>
      <c r="J57" s="20">
        <f>SUMIFS(J$8:J$92,$A$8:$A$92,"&lt;"&amp;$A$63,$A$8:$A$92,"&gt;"&amp;$A$57)</f>
        <v>0</v>
      </c>
      <c r="K57" s="47"/>
      <c r="L57" s="50"/>
      <c r="M57" s="30"/>
      <c r="N57" s="19">
        <f>SUMIFS(N$8:N$92,$A$8:$A$92,"&lt;"&amp;$A$63,$A$8:$A$92,"&gt;"&amp;$A$57)</f>
        <v>0</v>
      </c>
      <c r="O57" s="30"/>
      <c r="P57" s="20">
        <f>SUMIFS(P$8:P$92,$A$8:$A$92,"&lt;"&amp;$A$63,$A$8:$A$92,"&gt;"&amp;$A$57)</f>
        <v>0</v>
      </c>
      <c r="Q57" s="244"/>
      <c r="R57" s="67"/>
    </row>
    <row r="58" spans="1:18" ht="15" hidden="1" thickBot="1" x14ac:dyDescent="0.25">
      <c r="A58" s="24">
        <v>5.0999999999999996</v>
      </c>
      <c r="B58" s="25" t="s">
        <v>53</v>
      </c>
      <c r="C58" s="27"/>
      <c r="D58" s="27"/>
      <c r="E58" s="56">
        <f>SUM(C58*D58)</f>
        <v>0</v>
      </c>
      <c r="F58" s="212"/>
      <c r="G58" s="44"/>
      <c r="H58" s="63"/>
      <c r="I58" s="29"/>
      <c r="J58" s="8">
        <f>SUM(I58*$C58)</f>
        <v>0</v>
      </c>
      <c r="K58" s="48"/>
      <c r="L58" s="51"/>
      <c r="M58" s="29"/>
      <c r="N58" s="32">
        <f>SUM(M58*$C58)</f>
        <v>0</v>
      </c>
      <c r="O58" s="29"/>
      <c r="P58" s="8">
        <f>SUM(O58*$C58)</f>
        <v>0</v>
      </c>
      <c r="Q58" s="244"/>
      <c r="R58" s="67"/>
    </row>
    <row r="59" spans="1:18" ht="15" hidden="1" thickBot="1" x14ac:dyDescent="0.25">
      <c r="A59" s="24">
        <v>5.2</v>
      </c>
      <c r="B59" s="25" t="s">
        <v>13</v>
      </c>
      <c r="C59" s="27"/>
      <c r="D59" s="27"/>
      <c r="E59" s="56">
        <f t="shared" ref="E59:E62" si="22">SUM(C59*D59)</f>
        <v>0</v>
      </c>
      <c r="F59" s="212"/>
      <c r="G59" s="44"/>
      <c r="H59" s="63"/>
      <c r="I59" s="29"/>
      <c r="J59" s="8">
        <f t="shared" ref="J59:J62" si="23">SUM(I59*$C59)</f>
        <v>0</v>
      </c>
      <c r="K59" s="48"/>
      <c r="L59" s="51"/>
      <c r="M59" s="29"/>
      <c r="N59" s="32">
        <f t="shared" ref="N59:N62" si="24">SUM(M59*$C59)</f>
        <v>0</v>
      </c>
      <c r="O59" s="29"/>
      <c r="P59" s="8">
        <f t="shared" ref="P59:P62" si="25">SUM(O59*$C59)</f>
        <v>0</v>
      </c>
      <c r="Q59" s="244"/>
      <c r="R59" s="67"/>
    </row>
    <row r="60" spans="1:18" ht="15" hidden="1" thickBot="1" x14ac:dyDescent="0.25">
      <c r="A60" s="24">
        <v>5.3</v>
      </c>
      <c r="B60" s="25" t="s">
        <v>54</v>
      </c>
      <c r="C60" s="27"/>
      <c r="D60" s="27"/>
      <c r="E60" s="56">
        <f t="shared" si="22"/>
        <v>0</v>
      </c>
      <c r="F60" s="212"/>
      <c r="G60" s="44"/>
      <c r="H60" s="63"/>
      <c r="I60" s="29"/>
      <c r="J60" s="8">
        <f t="shared" si="23"/>
        <v>0</v>
      </c>
      <c r="K60" s="48"/>
      <c r="L60" s="51"/>
      <c r="M60" s="29"/>
      <c r="N60" s="32">
        <f t="shared" si="24"/>
        <v>0</v>
      </c>
      <c r="O60" s="29"/>
      <c r="P60" s="8">
        <f t="shared" si="25"/>
        <v>0</v>
      </c>
      <c r="Q60" s="244"/>
      <c r="R60" s="67"/>
    </row>
    <row r="61" spans="1:18" ht="15" hidden="1" thickBot="1" x14ac:dyDescent="0.25">
      <c r="A61" s="24">
        <v>5.4</v>
      </c>
      <c r="B61" s="25" t="s">
        <v>55</v>
      </c>
      <c r="C61" s="27"/>
      <c r="D61" s="27"/>
      <c r="E61" s="56">
        <f t="shared" si="22"/>
        <v>0</v>
      </c>
      <c r="F61" s="212"/>
      <c r="G61" s="44"/>
      <c r="H61" s="63"/>
      <c r="I61" s="29"/>
      <c r="J61" s="8">
        <f t="shared" si="23"/>
        <v>0</v>
      </c>
      <c r="K61" s="48"/>
      <c r="L61" s="51"/>
      <c r="M61" s="29"/>
      <c r="N61" s="32">
        <f t="shared" si="24"/>
        <v>0</v>
      </c>
      <c r="O61" s="29"/>
      <c r="P61" s="8">
        <f t="shared" si="25"/>
        <v>0</v>
      </c>
      <c r="Q61" s="244"/>
      <c r="R61" s="67"/>
    </row>
    <row r="62" spans="1:18" ht="15" hidden="1" thickBot="1" x14ac:dyDescent="0.25">
      <c r="A62" s="24">
        <v>5.5</v>
      </c>
      <c r="B62" s="25" t="s">
        <v>56</v>
      </c>
      <c r="C62" s="28"/>
      <c r="D62" s="28"/>
      <c r="E62" s="56">
        <f t="shared" si="22"/>
        <v>0</v>
      </c>
      <c r="F62" s="212"/>
      <c r="G62" s="44"/>
      <c r="H62" s="63"/>
      <c r="I62" s="29"/>
      <c r="J62" s="8">
        <f t="shared" si="23"/>
        <v>0</v>
      </c>
      <c r="K62" s="48"/>
      <c r="L62" s="51"/>
      <c r="M62" s="29"/>
      <c r="N62" s="32">
        <f t="shared" si="24"/>
        <v>0</v>
      </c>
      <c r="O62" s="29"/>
      <c r="P62" s="8">
        <f t="shared" si="25"/>
        <v>0</v>
      </c>
      <c r="Q62" s="244"/>
      <c r="R62" s="67"/>
    </row>
    <row r="63" spans="1:18" ht="15" hidden="1" thickBot="1" x14ac:dyDescent="0.25">
      <c r="A63" s="22">
        <v>6</v>
      </c>
      <c r="B63" s="22" t="s">
        <v>57</v>
      </c>
      <c r="C63" s="10"/>
      <c r="D63" s="10"/>
      <c r="E63" s="54">
        <f>SUMIFS(E$8:E$92,$A$8:$A$92,"&lt;"&amp;$A$69,$A$8:$A$92,"&gt;"&amp;$A$63)</f>
        <v>0</v>
      </c>
      <c r="F63" s="216" t="e">
        <f>E63/$C$7*#REF!</f>
        <v>#REF!</v>
      </c>
      <c r="G63" s="45"/>
      <c r="H63" s="61"/>
      <c r="I63" s="30"/>
      <c r="J63" s="20">
        <f>SUMIFS(J$8:J$92,$A$8:$A$92,"&lt;"&amp;$A$69,$A$8:$A$92,"&gt;"&amp;$A$63)</f>
        <v>0</v>
      </c>
      <c r="K63" s="47"/>
      <c r="L63" s="50"/>
      <c r="M63" s="30"/>
      <c r="N63" s="19">
        <f>SUMIFS(N$8:N$92,$A$8:$A$92,"&lt;"&amp;$A$69,$A$8:$A$92,"&gt;"&amp;$A$63)</f>
        <v>0</v>
      </c>
      <c r="O63" s="30"/>
      <c r="P63" s="20">
        <f>SUMIFS(P$8:P$92,$A$8:$A$92,"&lt;"&amp;$A$69,$A$8:$A$92,"&gt;"&amp;$A$63)</f>
        <v>0</v>
      </c>
      <c r="Q63" s="244"/>
      <c r="R63" s="67"/>
    </row>
    <row r="64" spans="1:18" ht="15" hidden="1" thickBot="1" x14ac:dyDescent="0.25">
      <c r="A64" s="24">
        <v>6.1</v>
      </c>
      <c r="B64" s="25" t="s">
        <v>58</v>
      </c>
      <c r="C64" s="27"/>
      <c r="D64" s="27"/>
      <c r="E64" s="56">
        <f>SUM(C64*D64)</f>
        <v>0</v>
      </c>
      <c r="F64" s="212"/>
      <c r="G64" s="44"/>
      <c r="H64" s="63"/>
      <c r="I64" s="29"/>
      <c r="J64" s="8">
        <f>SUM(I64*$C64)</f>
        <v>0</v>
      </c>
      <c r="K64" s="48"/>
      <c r="L64" s="51"/>
      <c r="M64" s="29"/>
      <c r="N64" s="32">
        <f>SUM(M64*$C64)</f>
        <v>0</v>
      </c>
      <c r="O64" s="29"/>
      <c r="P64" s="8">
        <f>SUM(O64*$C64)</f>
        <v>0</v>
      </c>
      <c r="Q64" s="244"/>
      <c r="R64" s="67"/>
    </row>
    <row r="65" spans="1:18" ht="15" hidden="1" thickBot="1" x14ac:dyDescent="0.25">
      <c r="A65" s="24">
        <v>6.2</v>
      </c>
      <c r="B65" s="25" t="s">
        <v>13</v>
      </c>
      <c r="C65" s="27"/>
      <c r="D65" s="27"/>
      <c r="E65" s="56">
        <f t="shared" ref="E65:E68" si="26">SUM(C65*D65)</f>
        <v>0</v>
      </c>
      <c r="F65" s="212"/>
      <c r="G65" s="44"/>
      <c r="H65" s="63"/>
      <c r="I65" s="29"/>
      <c r="J65" s="8">
        <f t="shared" ref="J65:J68" si="27">SUM(I65*$C65)</f>
        <v>0</v>
      </c>
      <c r="K65" s="48"/>
      <c r="L65" s="51"/>
      <c r="M65" s="29"/>
      <c r="N65" s="32">
        <f t="shared" ref="N65:N68" si="28">SUM(M65*$C65)</f>
        <v>0</v>
      </c>
      <c r="O65" s="29"/>
      <c r="P65" s="8">
        <f t="shared" ref="P65:P68" si="29">SUM(O65*$C65)</f>
        <v>0</v>
      </c>
      <c r="Q65" s="244"/>
      <c r="R65" s="67"/>
    </row>
    <row r="66" spans="1:18" ht="15" hidden="1" thickBot="1" x14ac:dyDescent="0.25">
      <c r="A66" s="24">
        <v>6.3</v>
      </c>
      <c r="B66" s="25" t="s">
        <v>54</v>
      </c>
      <c r="C66" s="27"/>
      <c r="D66" s="27"/>
      <c r="E66" s="56">
        <f t="shared" si="26"/>
        <v>0</v>
      </c>
      <c r="F66" s="212"/>
      <c r="G66" s="44"/>
      <c r="H66" s="63"/>
      <c r="I66" s="29"/>
      <c r="J66" s="8">
        <f t="shared" si="27"/>
        <v>0</v>
      </c>
      <c r="K66" s="48"/>
      <c r="L66" s="51"/>
      <c r="M66" s="29"/>
      <c r="N66" s="32">
        <f t="shared" si="28"/>
        <v>0</v>
      </c>
      <c r="O66" s="29"/>
      <c r="P66" s="8">
        <f t="shared" si="29"/>
        <v>0</v>
      </c>
      <c r="Q66" s="244"/>
      <c r="R66" s="67"/>
    </row>
    <row r="67" spans="1:18" ht="15" hidden="1" thickBot="1" x14ac:dyDescent="0.25">
      <c r="A67" s="24">
        <v>6.4</v>
      </c>
      <c r="B67" s="25" t="s">
        <v>55</v>
      </c>
      <c r="C67" s="27"/>
      <c r="D67" s="27"/>
      <c r="E67" s="56">
        <f t="shared" si="26"/>
        <v>0</v>
      </c>
      <c r="F67" s="212"/>
      <c r="G67" s="44"/>
      <c r="H67" s="63"/>
      <c r="I67" s="29"/>
      <c r="J67" s="8">
        <f t="shared" si="27"/>
        <v>0</v>
      </c>
      <c r="K67" s="48"/>
      <c r="L67" s="51"/>
      <c r="M67" s="29"/>
      <c r="N67" s="32">
        <f t="shared" si="28"/>
        <v>0</v>
      </c>
      <c r="O67" s="29"/>
      <c r="P67" s="8">
        <f t="shared" si="29"/>
        <v>0</v>
      </c>
      <c r="Q67" s="244"/>
      <c r="R67" s="67"/>
    </row>
    <row r="68" spans="1:18" ht="15" hidden="1" thickBot="1" x14ac:dyDescent="0.25">
      <c r="A68" s="24">
        <v>6.5</v>
      </c>
      <c r="B68" s="25" t="s">
        <v>56</v>
      </c>
      <c r="C68" s="28"/>
      <c r="D68" s="28"/>
      <c r="E68" s="56">
        <f t="shared" si="26"/>
        <v>0</v>
      </c>
      <c r="F68" s="212"/>
      <c r="G68" s="44"/>
      <c r="H68" s="63"/>
      <c r="I68" s="29"/>
      <c r="J68" s="8">
        <f t="shared" si="27"/>
        <v>0</v>
      </c>
      <c r="K68" s="48"/>
      <c r="L68" s="51"/>
      <c r="M68" s="29"/>
      <c r="N68" s="32">
        <f t="shared" si="28"/>
        <v>0</v>
      </c>
      <c r="O68" s="29"/>
      <c r="P68" s="8">
        <f t="shared" si="29"/>
        <v>0</v>
      </c>
      <c r="Q68" s="244"/>
      <c r="R68" s="67"/>
    </row>
    <row r="69" spans="1:18" ht="15" hidden="1" thickBot="1" x14ac:dyDescent="0.25">
      <c r="A69" s="22">
        <v>7</v>
      </c>
      <c r="B69" s="22" t="s">
        <v>59</v>
      </c>
      <c r="C69" s="10"/>
      <c r="D69" s="10"/>
      <c r="E69" s="54">
        <f>SUMIFS(E$8:E$92,$A$8:$A$92,"&lt;"&amp;$A$75,$A$8:$A$92,"&gt;"&amp;$A$69)</f>
        <v>0</v>
      </c>
      <c r="F69" s="216" t="e">
        <f>E69/$C$7*#REF!</f>
        <v>#REF!</v>
      </c>
      <c r="G69" s="45"/>
      <c r="H69" s="61"/>
      <c r="I69" s="30"/>
      <c r="J69" s="20">
        <f>SUMIFS(J$8:J$92,$A$8:$A$92,"&lt;"&amp;$A$75,$A$8:$A$92,"&gt;"&amp;$A$69)</f>
        <v>0</v>
      </c>
      <c r="K69" s="47"/>
      <c r="L69" s="50"/>
      <c r="M69" s="30"/>
      <c r="N69" s="19">
        <f>SUMIFS(N$8:N$92,$A$8:$A$92,"&lt;"&amp;$A$75,$A$8:$A$92,"&gt;"&amp;$A$69)</f>
        <v>0</v>
      </c>
      <c r="O69" s="30"/>
      <c r="P69" s="20">
        <f>SUMIFS(P$8:P$92,$A$8:$A$92,"&lt;"&amp;$A$75,$A$8:$A$92,"&gt;"&amp;$A$69)</f>
        <v>0</v>
      </c>
      <c r="Q69" s="244"/>
      <c r="R69" s="67"/>
    </row>
    <row r="70" spans="1:18" ht="15" hidden="1" thickBot="1" x14ac:dyDescent="0.25">
      <c r="A70" s="24">
        <v>7.1</v>
      </c>
      <c r="B70" s="25" t="s">
        <v>60</v>
      </c>
      <c r="C70" s="27"/>
      <c r="D70" s="27"/>
      <c r="E70" s="56">
        <f>SUM(C70*D70)</f>
        <v>0</v>
      </c>
      <c r="F70" s="212"/>
      <c r="G70" s="44"/>
      <c r="H70" s="63"/>
      <c r="I70" s="29"/>
      <c r="J70" s="8">
        <f>SUM(I70*$C70)</f>
        <v>0</v>
      </c>
      <c r="K70" s="48"/>
      <c r="L70" s="51"/>
      <c r="M70" s="29"/>
      <c r="N70" s="32">
        <f>SUM(M70*$C70)</f>
        <v>0</v>
      </c>
      <c r="O70" s="29"/>
      <c r="P70" s="8">
        <f>SUM(O70*$C70)</f>
        <v>0</v>
      </c>
      <c r="Q70" s="244"/>
      <c r="R70" s="67"/>
    </row>
    <row r="71" spans="1:18" ht="15" hidden="1" thickBot="1" x14ac:dyDescent="0.25">
      <c r="A71" s="24">
        <v>7.2</v>
      </c>
      <c r="B71" s="25" t="s">
        <v>13</v>
      </c>
      <c r="C71" s="27"/>
      <c r="D71" s="27"/>
      <c r="E71" s="56">
        <f t="shared" ref="E71:E74" si="30">SUM(C71*D71)</f>
        <v>0</v>
      </c>
      <c r="F71" s="212"/>
      <c r="G71" s="44"/>
      <c r="H71" s="63"/>
      <c r="I71" s="29"/>
      <c r="J71" s="8">
        <f t="shared" ref="J71:J74" si="31">SUM(I71*$C71)</f>
        <v>0</v>
      </c>
      <c r="K71" s="48"/>
      <c r="L71" s="51"/>
      <c r="M71" s="29"/>
      <c r="N71" s="32">
        <f t="shared" ref="N71:N74" si="32">SUM(M71*$C71)</f>
        <v>0</v>
      </c>
      <c r="O71" s="29"/>
      <c r="P71" s="8">
        <f t="shared" ref="P71:P74" si="33">SUM(O71*$C71)</f>
        <v>0</v>
      </c>
      <c r="Q71" s="244"/>
      <c r="R71" s="67"/>
    </row>
    <row r="72" spans="1:18" ht="15" hidden="1" thickBot="1" x14ac:dyDescent="0.25">
      <c r="A72" s="24">
        <v>7.3</v>
      </c>
      <c r="B72" s="25" t="s">
        <v>55</v>
      </c>
      <c r="C72" s="27"/>
      <c r="D72" s="27"/>
      <c r="E72" s="56">
        <f t="shared" si="30"/>
        <v>0</v>
      </c>
      <c r="F72" s="212"/>
      <c r="G72" s="44"/>
      <c r="H72" s="63"/>
      <c r="I72" s="29"/>
      <c r="J72" s="8">
        <f t="shared" si="31"/>
        <v>0</v>
      </c>
      <c r="K72" s="48"/>
      <c r="L72" s="51"/>
      <c r="M72" s="29"/>
      <c r="N72" s="32">
        <f t="shared" si="32"/>
        <v>0</v>
      </c>
      <c r="O72" s="29"/>
      <c r="P72" s="8">
        <f t="shared" si="33"/>
        <v>0</v>
      </c>
      <c r="Q72" s="244"/>
      <c r="R72" s="67"/>
    </row>
    <row r="73" spans="1:18" ht="15" hidden="1" thickBot="1" x14ac:dyDescent="0.25">
      <c r="A73" s="24">
        <v>7.4</v>
      </c>
      <c r="B73" s="25" t="s">
        <v>55</v>
      </c>
      <c r="C73" s="27"/>
      <c r="D73" s="27"/>
      <c r="E73" s="56">
        <f t="shared" si="30"/>
        <v>0</v>
      </c>
      <c r="F73" s="212"/>
      <c r="G73" s="44"/>
      <c r="H73" s="63"/>
      <c r="I73" s="29"/>
      <c r="J73" s="8">
        <f t="shared" si="31"/>
        <v>0</v>
      </c>
      <c r="K73" s="48"/>
      <c r="L73" s="51"/>
      <c r="M73" s="29"/>
      <c r="N73" s="32">
        <f t="shared" si="32"/>
        <v>0</v>
      </c>
      <c r="O73" s="29"/>
      <c r="P73" s="8">
        <f t="shared" si="33"/>
        <v>0</v>
      </c>
      <c r="Q73" s="244"/>
      <c r="R73" s="67"/>
    </row>
    <row r="74" spans="1:18" ht="15" hidden="1" thickBot="1" x14ac:dyDescent="0.25">
      <c r="A74" s="24">
        <v>7.5</v>
      </c>
      <c r="B74" s="25" t="s">
        <v>56</v>
      </c>
      <c r="C74" s="28"/>
      <c r="D74" s="28"/>
      <c r="E74" s="56">
        <f t="shared" si="30"/>
        <v>0</v>
      </c>
      <c r="F74" s="212"/>
      <c r="G74" s="44"/>
      <c r="H74" s="63"/>
      <c r="I74" s="29"/>
      <c r="J74" s="8">
        <f t="shared" si="31"/>
        <v>0</v>
      </c>
      <c r="K74" s="48"/>
      <c r="L74" s="51"/>
      <c r="M74" s="29"/>
      <c r="N74" s="32">
        <f t="shared" si="32"/>
        <v>0</v>
      </c>
      <c r="O74" s="29"/>
      <c r="P74" s="8">
        <f t="shared" si="33"/>
        <v>0</v>
      </c>
      <c r="Q74" s="244"/>
      <c r="R74" s="67"/>
    </row>
    <row r="75" spans="1:18" ht="15" hidden="1" thickBot="1" x14ac:dyDescent="0.25">
      <c r="A75" s="22">
        <v>8</v>
      </c>
      <c r="B75" s="22" t="s">
        <v>61</v>
      </c>
      <c r="C75" s="10"/>
      <c r="D75" s="10"/>
      <c r="E75" s="54">
        <f>SUMIFS(E$8:E$92,$A$8:$A$92,"&lt;"&amp;$A$81,$A$8:$A$92,"&gt;"&amp;$A$75)</f>
        <v>0</v>
      </c>
      <c r="F75" s="216" t="e">
        <f>E75/$C$7*#REF!</f>
        <v>#REF!</v>
      </c>
      <c r="G75" s="45"/>
      <c r="H75" s="61"/>
      <c r="I75" s="30"/>
      <c r="J75" s="20">
        <f>SUMIFS(J$8:J$92,$A$8:$A$92,"&lt;"&amp;$A$81,$A$8:$A$92,"&gt;"&amp;$A$75)</f>
        <v>0</v>
      </c>
      <c r="K75" s="47"/>
      <c r="L75" s="50"/>
      <c r="M75" s="30"/>
      <c r="N75" s="19">
        <f>SUMIFS(N$8:N$92,$A$8:$A$92,"&lt;"&amp;$A$81,$A$8:$A$92,"&gt;"&amp;$A$75)</f>
        <v>0</v>
      </c>
      <c r="O75" s="30"/>
      <c r="P75" s="20">
        <f>SUMIFS(P$8:P$92,$A$8:$A$92,"&lt;"&amp;$A$81,$A$8:$A$92,"&gt;"&amp;$A$75)</f>
        <v>0</v>
      </c>
      <c r="Q75" s="244"/>
      <c r="R75" s="67"/>
    </row>
    <row r="76" spans="1:18" ht="15" hidden="1" thickBot="1" x14ac:dyDescent="0.25">
      <c r="A76" s="24">
        <v>8.1</v>
      </c>
      <c r="B76" s="25" t="s">
        <v>62</v>
      </c>
      <c r="C76" s="27"/>
      <c r="D76" s="27"/>
      <c r="E76" s="56">
        <f>SUM(C76*D76)</f>
        <v>0</v>
      </c>
      <c r="F76" s="212"/>
      <c r="G76" s="44"/>
      <c r="H76" s="63"/>
      <c r="I76" s="29"/>
      <c r="J76" s="8">
        <f>SUM(I76*$C76)</f>
        <v>0</v>
      </c>
      <c r="K76" s="48"/>
      <c r="L76" s="51"/>
      <c r="M76" s="29"/>
      <c r="N76" s="32">
        <f>SUM(M76*$C76)</f>
        <v>0</v>
      </c>
      <c r="O76" s="29"/>
      <c r="P76" s="8">
        <f>SUM(O76*$C76)</f>
        <v>0</v>
      </c>
      <c r="Q76" s="244"/>
      <c r="R76" s="67"/>
    </row>
    <row r="77" spans="1:18" ht="15" hidden="1" thickBot="1" x14ac:dyDescent="0.25">
      <c r="A77" s="24">
        <v>8.1999999999999993</v>
      </c>
      <c r="B77" s="25" t="s">
        <v>13</v>
      </c>
      <c r="C77" s="27"/>
      <c r="D77" s="27"/>
      <c r="E77" s="56">
        <f t="shared" ref="E77:E80" si="34">SUM(C77*D77)</f>
        <v>0</v>
      </c>
      <c r="F77" s="212"/>
      <c r="G77" s="44"/>
      <c r="H77" s="63"/>
      <c r="I77" s="29"/>
      <c r="J77" s="8">
        <f t="shared" ref="J77:J80" si="35">SUM(I77*$C77)</f>
        <v>0</v>
      </c>
      <c r="K77" s="48"/>
      <c r="L77" s="51"/>
      <c r="M77" s="29"/>
      <c r="N77" s="32">
        <f t="shared" ref="N77:N80" si="36">SUM(M77*$C77)</f>
        <v>0</v>
      </c>
      <c r="O77" s="29"/>
      <c r="P77" s="8">
        <f t="shared" ref="P77:P80" si="37">SUM(O77*$C77)</f>
        <v>0</v>
      </c>
      <c r="Q77" s="244"/>
      <c r="R77" s="67"/>
    </row>
    <row r="78" spans="1:18" ht="15" hidden="1" thickBot="1" x14ac:dyDescent="0.25">
      <c r="A78" s="24">
        <v>8.3000000000000007</v>
      </c>
      <c r="B78" s="25" t="s">
        <v>54</v>
      </c>
      <c r="C78" s="27"/>
      <c r="D78" s="27"/>
      <c r="E78" s="56">
        <f t="shared" si="34"/>
        <v>0</v>
      </c>
      <c r="F78" s="212"/>
      <c r="G78" s="44"/>
      <c r="H78" s="63"/>
      <c r="I78" s="29"/>
      <c r="J78" s="8">
        <f t="shared" si="35"/>
        <v>0</v>
      </c>
      <c r="K78" s="48"/>
      <c r="L78" s="51"/>
      <c r="M78" s="29"/>
      <c r="N78" s="32">
        <f t="shared" si="36"/>
        <v>0</v>
      </c>
      <c r="O78" s="29"/>
      <c r="P78" s="8">
        <f t="shared" si="37"/>
        <v>0</v>
      </c>
      <c r="Q78" s="244"/>
      <c r="R78" s="67"/>
    </row>
    <row r="79" spans="1:18" ht="15" hidden="1" thickBot="1" x14ac:dyDescent="0.25">
      <c r="A79" s="24">
        <v>8.4</v>
      </c>
      <c r="B79" s="25" t="s">
        <v>55</v>
      </c>
      <c r="C79" s="27"/>
      <c r="D79" s="27"/>
      <c r="E79" s="56">
        <f t="shared" si="34"/>
        <v>0</v>
      </c>
      <c r="F79" s="212"/>
      <c r="G79" s="44"/>
      <c r="H79" s="63"/>
      <c r="I79" s="29"/>
      <c r="J79" s="8">
        <f t="shared" si="35"/>
        <v>0</v>
      </c>
      <c r="K79" s="48"/>
      <c r="L79" s="51"/>
      <c r="M79" s="29"/>
      <c r="N79" s="32">
        <f t="shared" si="36"/>
        <v>0</v>
      </c>
      <c r="O79" s="29"/>
      <c r="P79" s="8">
        <f t="shared" si="37"/>
        <v>0</v>
      </c>
      <c r="Q79" s="244"/>
      <c r="R79" s="67"/>
    </row>
    <row r="80" spans="1:18" ht="15" hidden="1" thickBot="1" x14ac:dyDescent="0.25">
      <c r="A80" s="24">
        <v>8.5</v>
      </c>
      <c r="B80" s="25" t="s">
        <v>56</v>
      </c>
      <c r="C80" s="28"/>
      <c r="D80" s="28"/>
      <c r="E80" s="56">
        <f t="shared" si="34"/>
        <v>0</v>
      </c>
      <c r="F80" s="212"/>
      <c r="G80" s="44"/>
      <c r="H80" s="63"/>
      <c r="I80" s="29"/>
      <c r="J80" s="8">
        <f t="shared" si="35"/>
        <v>0</v>
      </c>
      <c r="K80" s="48"/>
      <c r="L80" s="51"/>
      <c r="M80" s="29"/>
      <c r="N80" s="32">
        <f t="shared" si="36"/>
        <v>0</v>
      </c>
      <c r="O80" s="29"/>
      <c r="P80" s="8">
        <f t="shared" si="37"/>
        <v>0</v>
      </c>
      <c r="Q80" s="244"/>
      <c r="R80" s="67"/>
    </row>
    <row r="81" spans="1:19" ht="15" hidden="1" thickBot="1" x14ac:dyDescent="0.25">
      <c r="A81" s="22">
        <v>9</v>
      </c>
      <c r="B81" s="22" t="s">
        <v>63</v>
      </c>
      <c r="C81" s="10"/>
      <c r="D81" s="10"/>
      <c r="E81" s="54">
        <f>SUMIFS(E$8:E$92,$A$8:$A$92,"&lt;"&amp;$A$87,$A$8:$A$92,"&gt;"&amp;$A$81)</f>
        <v>0</v>
      </c>
      <c r="F81" s="216" t="e">
        <f>E81/$C$7*#REF!</f>
        <v>#REF!</v>
      </c>
      <c r="G81" s="45"/>
      <c r="H81" s="61"/>
      <c r="I81" s="30"/>
      <c r="J81" s="20">
        <f>SUMIFS(J$8:J$92,$A$8:$A$92,"&lt;"&amp;$A$87,$A$8:$A$92,"&gt;"&amp;$A$81)</f>
        <v>0</v>
      </c>
      <c r="K81" s="47"/>
      <c r="L81" s="50"/>
      <c r="M81" s="30"/>
      <c r="N81" s="19">
        <f>SUMIFS(N$8:N$92,$A$8:$A$92,"&lt;"&amp;$A$87,$A$8:$A$92,"&gt;"&amp;$A$81)</f>
        <v>0</v>
      </c>
      <c r="O81" s="30"/>
      <c r="P81" s="20">
        <f>SUMIFS(P$8:P$92,$A$8:$A$92,"&lt;"&amp;$A$87,$A$8:$A$92,"&gt;"&amp;$A$81)</f>
        <v>0</v>
      </c>
      <c r="Q81" s="244"/>
      <c r="R81" s="67"/>
    </row>
    <row r="82" spans="1:19" ht="15" hidden="1" thickBot="1" x14ac:dyDescent="0.25">
      <c r="A82" s="24">
        <v>9.1</v>
      </c>
      <c r="B82" s="25" t="s">
        <v>64</v>
      </c>
      <c r="C82" s="27"/>
      <c r="D82" s="27"/>
      <c r="E82" s="56">
        <f>SUM(C82*D82)</f>
        <v>0</v>
      </c>
      <c r="F82" s="212"/>
      <c r="G82" s="44"/>
      <c r="H82" s="63"/>
      <c r="I82" s="29"/>
      <c r="J82" s="8">
        <f>SUM(I82*$C82)</f>
        <v>0</v>
      </c>
      <c r="K82" s="48"/>
      <c r="L82" s="51"/>
      <c r="M82" s="29"/>
      <c r="N82" s="32">
        <f>SUM(M82*$C82)</f>
        <v>0</v>
      </c>
      <c r="O82" s="29"/>
      <c r="P82" s="8">
        <f>SUM(O82*$C82)</f>
        <v>0</v>
      </c>
      <c r="Q82" s="244"/>
      <c r="R82" s="67"/>
    </row>
    <row r="83" spans="1:19" ht="15" hidden="1" thickBot="1" x14ac:dyDescent="0.25">
      <c r="A83" s="24">
        <v>9.1999999999999993</v>
      </c>
      <c r="B83" s="25" t="s">
        <v>13</v>
      </c>
      <c r="C83" s="27"/>
      <c r="D83" s="27"/>
      <c r="E83" s="56">
        <f t="shared" ref="E83:E86" si="38">SUM(C83*D83)</f>
        <v>0</v>
      </c>
      <c r="F83" s="212"/>
      <c r="G83" s="44"/>
      <c r="H83" s="63"/>
      <c r="I83" s="29"/>
      <c r="J83" s="8">
        <f t="shared" ref="J83:J86" si="39">SUM(I83*$C83)</f>
        <v>0</v>
      </c>
      <c r="K83" s="48"/>
      <c r="L83" s="51"/>
      <c r="M83" s="29"/>
      <c r="N83" s="32">
        <f t="shared" ref="N83:N86" si="40">SUM(M83*$C83)</f>
        <v>0</v>
      </c>
      <c r="O83" s="29"/>
      <c r="P83" s="8">
        <f t="shared" ref="P83:P86" si="41">SUM(O83*$C83)</f>
        <v>0</v>
      </c>
      <c r="Q83" s="244"/>
      <c r="R83" s="67"/>
    </row>
    <row r="84" spans="1:19" ht="15" hidden="1" thickBot="1" x14ac:dyDescent="0.25">
      <c r="A84" s="24">
        <v>9.3000000000000007</v>
      </c>
      <c r="B84" s="25" t="s">
        <v>54</v>
      </c>
      <c r="C84" s="27"/>
      <c r="D84" s="27"/>
      <c r="E84" s="56">
        <f t="shared" si="38"/>
        <v>0</v>
      </c>
      <c r="F84" s="212"/>
      <c r="G84" s="44"/>
      <c r="H84" s="63"/>
      <c r="I84" s="29"/>
      <c r="J84" s="8">
        <f t="shared" si="39"/>
        <v>0</v>
      </c>
      <c r="K84" s="48"/>
      <c r="L84" s="51"/>
      <c r="M84" s="29"/>
      <c r="N84" s="32">
        <f t="shared" si="40"/>
        <v>0</v>
      </c>
      <c r="O84" s="29"/>
      <c r="P84" s="8">
        <f t="shared" si="41"/>
        <v>0</v>
      </c>
      <c r="Q84" s="244"/>
      <c r="R84" s="67"/>
    </row>
    <row r="85" spans="1:19" ht="15" hidden="1" thickBot="1" x14ac:dyDescent="0.25">
      <c r="A85" s="24">
        <v>9.4</v>
      </c>
      <c r="B85" s="25" t="s">
        <v>55</v>
      </c>
      <c r="C85" s="27"/>
      <c r="D85" s="27"/>
      <c r="E85" s="56">
        <f t="shared" si="38"/>
        <v>0</v>
      </c>
      <c r="F85" s="212"/>
      <c r="G85" s="44"/>
      <c r="H85" s="63"/>
      <c r="I85" s="29"/>
      <c r="J85" s="8">
        <f t="shared" si="39"/>
        <v>0</v>
      </c>
      <c r="K85" s="48"/>
      <c r="L85" s="51"/>
      <c r="M85" s="29"/>
      <c r="N85" s="32">
        <f t="shared" si="40"/>
        <v>0</v>
      </c>
      <c r="O85" s="29"/>
      <c r="P85" s="8">
        <f t="shared" si="41"/>
        <v>0</v>
      </c>
      <c r="Q85" s="244"/>
      <c r="R85" s="67"/>
    </row>
    <row r="86" spans="1:19" ht="15" hidden="1" thickBot="1" x14ac:dyDescent="0.25">
      <c r="A86" s="24">
        <v>9.5</v>
      </c>
      <c r="B86" s="25" t="s">
        <v>56</v>
      </c>
      <c r="C86" s="28"/>
      <c r="D86" s="28"/>
      <c r="E86" s="56">
        <f t="shared" si="38"/>
        <v>0</v>
      </c>
      <c r="F86" s="212"/>
      <c r="G86" s="44"/>
      <c r="H86" s="63"/>
      <c r="I86" s="29"/>
      <c r="J86" s="8">
        <f t="shared" si="39"/>
        <v>0</v>
      </c>
      <c r="K86" s="48"/>
      <c r="L86" s="51"/>
      <c r="M86" s="29"/>
      <c r="N86" s="32">
        <f t="shared" si="40"/>
        <v>0</v>
      </c>
      <c r="O86" s="29"/>
      <c r="P86" s="8">
        <f t="shared" si="41"/>
        <v>0</v>
      </c>
      <c r="Q86" s="244"/>
      <c r="R86" s="67"/>
    </row>
    <row r="87" spans="1:19" ht="15" hidden="1" thickBot="1" x14ac:dyDescent="0.25">
      <c r="A87" s="22">
        <v>10</v>
      </c>
      <c r="B87" s="22" t="s">
        <v>65</v>
      </c>
      <c r="C87" s="10"/>
      <c r="D87" s="10"/>
      <c r="E87" s="54">
        <f>SUMIFS(E$8:E$92,$A$8:$A$92,"&lt;"&amp;11,$A$8:$A$92,"&gt;"&amp;$A$87)</f>
        <v>0</v>
      </c>
      <c r="F87" s="216" t="e">
        <f>E87/$C$7*#REF!</f>
        <v>#REF!</v>
      </c>
      <c r="G87" s="45"/>
      <c r="H87" s="61"/>
      <c r="I87" s="30"/>
      <c r="J87" s="20">
        <f>SUMIFS(J$8:J$92,$A$8:$A$92,"&lt;"&amp;11,$A$8:$A$92,"&gt;"&amp;$A$87)</f>
        <v>0</v>
      </c>
      <c r="K87" s="47"/>
      <c r="L87" s="50"/>
      <c r="M87" s="30"/>
      <c r="N87" s="19">
        <f>SUMIFS(N$8:N$92,$A$8:$A$92,"&lt;"&amp;11,$A$8:$A$92,"&gt;"&amp;$A$87)</f>
        <v>0</v>
      </c>
      <c r="O87" s="30"/>
      <c r="P87" s="20">
        <f>SUMIFS(P$8:P$92,$A$8:$A$92,"&lt;"&amp;11,$A$8:$A$92,"&gt;"&amp;$A$87)</f>
        <v>0</v>
      </c>
      <c r="Q87" s="244"/>
      <c r="R87" s="67"/>
    </row>
    <row r="88" spans="1:19" ht="15" hidden="1" thickBot="1" x14ac:dyDescent="0.25">
      <c r="A88" s="24">
        <v>10.1</v>
      </c>
      <c r="B88" s="25" t="s">
        <v>66</v>
      </c>
      <c r="C88" s="27"/>
      <c r="D88" s="27"/>
      <c r="E88" s="56">
        <f>SUM(C88*D88)</f>
        <v>0</v>
      </c>
      <c r="F88" s="212"/>
      <c r="G88" s="44"/>
      <c r="H88" s="63"/>
      <c r="I88" s="29"/>
      <c r="J88" s="8">
        <f>SUM(I88*$C88)</f>
        <v>0</v>
      </c>
      <c r="K88" s="48"/>
      <c r="L88" s="51"/>
      <c r="M88" s="29"/>
      <c r="N88" s="32">
        <f>SUM(M88*$C88)</f>
        <v>0</v>
      </c>
      <c r="O88" s="29"/>
      <c r="P88" s="8">
        <f>SUM(O88*$C88)</f>
        <v>0</v>
      </c>
      <c r="Q88" s="244"/>
      <c r="R88" s="67"/>
    </row>
    <row r="89" spans="1:19" ht="15" hidden="1" thickBot="1" x14ac:dyDescent="0.25">
      <c r="A89" s="24">
        <v>10.199999999999999</v>
      </c>
      <c r="B89" s="25" t="s">
        <v>13</v>
      </c>
      <c r="C89" s="27"/>
      <c r="D89" s="27"/>
      <c r="E89" s="56">
        <f t="shared" ref="E89:E92" si="42">SUM(C89*D89)</f>
        <v>0</v>
      </c>
      <c r="F89" s="212"/>
      <c r="G89" s="44"/>
      <c r="H89" s="63"/>
      <c r="I89" s="29"/>
      <c r="J89" s="8">
        <f t="shared" ref="J89:J92" si="43">SUM(I89*$C89)</f>
        <v>0</v>
      </c>
      <c r="K89" s="48"/>
      <c r="L89" s="51"/>
      <c r="M89" s="29"/>
      <c r="N89" s="32">
        <f t="shared" ref="N89:N92" si="44">SUM(M89*$C89)</f>
        <v>0</v>
      </c>
      <c r="O89" s="29"/>
      <c r="P89" s="8">
        <f t="shared" ref="P89:P92" si="45">SUM(O89*$C89)</f>
        <v>0</v>
      </c>
      <c r="Q89" s="244"/>
      <c r="R89" s="67"/>
    </row>
    <row r="90" spans="1:19" ht="15" hidden="1" thickBot="1" x14ac:dyDescent="0.25">
      <c r="A90" s="24">
        <v>10.3</v>
      </c>
      <c r="B90" s="25" t="s">
        <v>54</v>
      </c>
      <c r="C90" s="27"/>
      <c r="D90" s="27"/>
      <c r="E90" s="56">
        <f t="shared" si="42"/>
        <v>0</v>
      </c>
      <c r="F90" s="212"/>
      <c r="G90" s="44"/>
      <c r="H90" s="63"/>
      <c r="I90" s="29"/>
      <c r="J90" s="8">
        <f t="shared" si="43"/>
        <v>0</v>
      </c>
      <c r="K90" s="48"/>
      <c r="L90" s="51"/>
      <c r="M90" s="29"/>
      <c r="N90" s="32">
        <f t="shared" si="44"/>
        <v>0</v>
      </c>
      <c r="O90" s="29"/>
      <c r="P90" s="8">
        <f t="shared" si="45"/>
        <v>0</v>
      </c>
      <c r="Q90" s="244"/>
      <c r="R90" s="67"/>
    </row>
    <row r="91" spans="1:19" ht="15" hidden="1" thickBot="1" x14ac:dyDescent="0.25">
      <c r="A91" s="24">
        <v>10.4</v>
      </c>
      <c r="B91" s="25" t="s">
        <v>55</v>
      </c>
      <c r="C91" s="27"/>
      <c r="D91" s="27"/>
      <c r="E91" s="56">
        <f t="shared" si="42"/>
        <v>0</v>
      </c>
      <c r="F91" s="212"/>
      <c r="G91" s="44"/>
      <c r="H91" s="63"/>
      <c r="I91" s="29"/>
      <c r="J91" s="8">
        <f t="shared" si="43"/>
        <v>0</v>
      </c>
      <c r="K91" s="48"/>
      <c r="L91" s="51"/>
      <c r="M91" s="29"/>
      <c r="N91" s="32">
        <f t="shared" si="44"/>
        <v>0</v>
      </c>
      <c r="O91" s="29"/>
      <c r="P91" s="8">
        <f t="shared" si="45"/>
        <v>0</v>
      </c>
      <c r="Q91" s="244"/>
      <c r="R91" s="67"/>
    </row>
    <row r="92" spans="1:19" ht="15" hidden="1" thickBot="1" x14ac:dyDescent="0.25">
      <c r="A92" s="24">
        <v>10.5</v>
      </c>
      <c r="B92" s="25" t="s">
        <v>56</v>
      </c>
      <c r="C92" s="28"/>
      <c r="D92" s="28"/>
      <c r="E92" s="56">
        <f t="shared" si="42"/>
        <v>0</v>
      </c>
      <c r="F92" s="212"/>
      <c r="G92" s="44"/>
      <c r="H92" s="63"/>
      <c r="I92" s="42"/>
      <c r="J92" s="43">
        <f t="shared" si="43"/>
        <v>0</v>
      </c>
      <c r="K92" s="52"/>
      <c r="L92" s="53"/>
      <c r="M92" s="42"/>
      <c r="N92" s="65">
        <f t="shared" si="44"/>
        <v>0</v>
      </c>
      <c r="O92" s="42"/>
      <c r="P92" s="43">
        <f t="shared" si="45"/>
        <v>0</v>
      </c>
      <c r="Q92" s="244"/>
      <c r="R92" s="67"/>
    </row>
    <row r="93" spans="1:19" ht="15" thickBot="1" x14ac:dyDescent="0.25">
      <c r="A93" s="12"/>
      <c r="B93" s="13" t="s">
        <v>67</v>
      </c>
      <c r="C93" s="17"/>
      <c r="D93" s="17"/>
      <c r="E93" s="58">
        <f>E8+E28+E53+E57+E63+E69+E75+E81+E87</f>
        <v>0</v>
      </c>
      <c r="F93" s="16">
        <f>ROUND(F8+F28+F53,-1)</f>
        <v>0</v>
      </c>
      <c r="G93" s="36"/>
      <c r="H93" s="71">
        <f>H8+H28+H53+H57+H63+H69+H75+H81+H87</f>
        <v>0</v>
      </c>
      <c r="I93" s="15"/>
      <c r="J93" s="16">
        <f>J8+J28+J53+J57+J63+J69+J75+J81+J87</f>
        <v>0</v>
      </c>
      <c r="K93" s="15"/>
      <c r="L93" s="72">
        <f>L8+L28+L53+L57+L63+L69+L75+L81+L87</f>
        <v>0</v>
      </c>
      <c r="M93" s="15"/>
      <c r="N93" s="16">
        <f>N8+N28+N53+N57+N63+N69+N75+N81+N87</f>
        <v>0</v>
      </c>
      <c r="O93" s="36"/>
      <c r="P93" s="14">
        <f>P8+P28+P53+P57+P63+P69+P75+P81+P87</f>
        <v>0</v>
      </c>
      <c r="Q93" s="244"/>
      <c r="R93" s="67"/>
    </row>
    <row r="94" spans="1:19" ht="24.6" customHeight="1" x14ac:dyDescent="0.2">
      <c r="A94" s="257"/>
      <c r="B94" s="255"/>
      <c r="C94" s="255"/>
      <c r="D94" s="255"/>
      <c r="E94" s="255"/>
      <c r="F94" s="255"/>
      <c r="G94" s="255"/>
      <c r="H94" s="237"/>
      <c r="I94" s="237"/>
      <c r="J94" s="237"/>
      <c r="K94" s="237"/>
      <c r="L94" s="237"/>
      <c r="M94" s="237"/>
      <c r="N94" s="237"/>
      <c r="O94" s="237"/>
      <c r="P94" s="237"/>
      <c r="Q94" s="244"/>
      <c r="R94" s="67"/>
      <c r="S94" s="237"/>
    </row>
    <row r="95" spans="1:19" ht="5.0999999999999996" customHeight="1" x14ac:dyDescent="0.2">
      <c r="A95" s="258"/>
      <c r="B95" s="256"/>
      <c r="C95" s="256"/>
      <c r="D95" s="256"/>
      <c r="E95" s="256"/>
      <c r="F95" s="256"/>
      <c r="G95" s="256"/>
      <c r="H95" s="238"/>
      <c r="I95" s="237"/>
      <c r="J95" s="238"/>
      <c r="K95" s="238"/>
      <c r="L95" s="238"/>
      <c r="M95" s="238"/>
      <c r="N95" s="238"/>
      <c r="O95" s="238"/>
      <c r="P95" s="238"/>
      <c r="Q95" s="67"/>
    </row>
    <row r="96" spans="1:19" ht="20.45" customHeight="1" x14ac:dyDescent="0.2">
      <c r="A96" s="248"/>
      <c r="B96" s="256"/>
      <c r="C96" s="256"/>
      <c r="D96" s="256"/>
      <c r="E96" s="256"/>
      <c r="F96" s="256"/>
      <c r="G96" s="256"/>
      <c r="H96" s="73"/>
      <c r="I96" s="73"/>
      <c r="J96" s="73"/>
      <c r="K96" s="73"/>
      <c r="L96" s="73"/>
      <c r="M96" s="73"/>
      <c r="N96" s="73"/>
      <c r="O96" s="73"/>
      <c r="P96" s="73"/>
    </row>
    <row r="97" spans="1:16" ht="40.5" hidden="1" customHeight="1" x14ac:dyDescent="0.2">
      <c r="D97" s="67"/>
      <c r="E97" s="73"/>
      <c r="H97" s="205"/>
      <c r="J97" s="205"/>
      <c r="L97" s="205"/>
      <c r="N97" s="205"/>
      <c r="P97" s="205"/>
    </row>
    <row r="98" spans="1:16" ht="79.5" hidden="1" customHeight="1" x14ac:dyDescent="0.25">
      <c r="A98" s="208">
        <v>3</v>
      </c>
      <c r="B98" s="253" t="s">
        <v>68</v>
      </c>
      <c r="C98" s="254"/>
      <c r="D98" s="254"/>
      <c r="E98" s="207">
        <f>SUM(E99:E105)</f>
        <v>2350000</v>
      </c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</row>
    <row r="99" spans="1:16" ht="25.5" hidden="1" x14ac:dyDescent="0.2">
      <c r="A99" s="24"/>
      <c r="B99" s="235" t="s">
        <v>69</v>
      </c>
      <c r="C99" s="89">
        <v>100000</v>
      </c>
      <c r="D99" s="74">
        <v>1</v>
      </c>
      <c r="E99" s="56">
        <f>C99*D99</f>
        <v>100000</v>
      </c>
      <c r="F99" s="9">
        <v>80952.380952380947</v>
      </c>
      <c r="G99" s="78">
        <v>1</v>
      </c>
      <c r="H99" s="62">
        <f>G99*C99</f>
        <v>100000</v>
      </c>
      <c r="I99" s="102">
        <v>0</v>
      </c>
      <c r="J99" s="93">
        <f>SUM(I99*$C99)</f>
        <v>0</v>
      </c>
      <c r="K99" s="87">
        <v>0</v>
      </c>
      <c r="L99" s="152"/>
      <c r="M99" s="102">
        <v>0</v>
      </c>
      <c r="N99" s="95">
        <f>SUM(M99*$C99)</f>
        <v>0</v>
      </c>
      <c r="O99" s="102">
        <v>0</v>
      </c>
      <c r="P99" s="93">
        <f>SUM(O99*$C99)</f>
        <v>0</v>
      </c>
    </row>
    <row r="100" spans="1:16" s="66" customFormat="1" ht="26.25" hidden="1" customHeight="1" x14ac:dyDescent="0.2">
      <c r="A100" s="24"/>
      <c r="B100" s="25" t="s">
        <v>70</v>
      </c>
      <c r="C100" s="189">
        <v>550</v>
      </c>
      <c r="D100" s="188">
        <v>1000</v>
      </c>
      <c r="E100" s="185">
        <f t="shared" ref="E100:E102" si="46">SUM(C100*D100)</f>
        <v>550000</v>
      </c>
      <c r="F100" s="198">
        <v>445238.09523809521</v>
      </c>
      <c r="G100" s="219">
        <v>100</v>
      </c>
      <c r="H100" s="220">
        <f>G100*C100</f>
        <v>55000</v>
      </c>
      <c r="I100" s="221">
        <v>250</v>
      </c>
      <c r="J100" s="222">
        <f>SUM(I100*$C100)</f>
        <v>137500</v>
      </c>
      <c r="K100" s="223">
        <v>250</v>
      </c>
      <c r="L100" s="224">
        <f>K100*C100</f>
        <v>137500</v>
      </c>
      <c r="M100" s="221">
        <v>250</v>
      </c>
      <c r="N100" s="225">
        <f>SUM(M100*$C100)</f>
        <v>137500</v>
      </c>
      <c r="O100" s="221">
        <v>150</v>
      </c>
      <c r="P100" s="222">
        <f>SUM(O100*$C100)</f>
        <v>82500</v>
      </c>
    </row>
    <row r="101" spans="1:16" s="66" customFormat="1" ht="14.1" hidden="1" customHeight="1" x14ac:dyDescent="0.2">
      <c r="A101" s="24"/>
      <c r="B101" s="25" t="s">
        <v>50</v>
      </c>
      <c r="C101" s="189">
        <v>300</v>
      </c>
      <c r="D101" s="188">
        <v>1000</v>
      </c>
      <c r="E101" s="185">
        <f t="shared" si="46"/>
        <v>300000</v>
      </c>
      <c r="F101" s="190">
        <v>242857.14285714284</v>
      </c>
      <c r="G101" s="219">
        <v>100</v>
      </c>
      <c r="H101" s="220">
        <f>G101*C101</f>
        <v>30000</v>
      </c>
      <c r="I101" s="221">
        <v>250</v>
      </c>
      <c r="J101" s="222">
        <f>SUM(I101*$C101)</f>
        <v>75000</v>
      </c>
      <c r="K101" s="223">
        <v>250</v>
      </c>
      <c r="L101" s="224">
        <f>K101*C101</f>
        <v>75000</v>
      </c>
      <c r="M101" s="221">
        <v>250</v>
      </c>
      <c r="N101" s="225">
        <f>SUM(M101*$C101)</f>
        <v>75000</v>
      </c>
      <c r="O101" s="221">
        <v>150</v>
      </c>
      <c r="P101" s="222">
        <f>SUM(O101*$C101)</f>
        <v>45000</v>
      </c>
    </row>
    <row r="102" spans="1:16" s="66" customFormat="1" ht="14.1" hidden="1" customHeight="1" x14ac:dyDescent="0.2">
      <c r="A102" s="24"/>
      <c r="B102" s="235" t="s">
        <v>71</v>
      </c>
      <c r="C102" s="189">
        <f>24.86*1.25</f>
        <v>31.074999999999999</v>
      </c>
      <c r="D102" s="188">
        <v>35000</v>
      </c>
      <c r="E102" s="185">
        <f t="shared" si="46"/>
        <v>1087625</v>
      </c>
      <c r="F102" s="190">
        <v>880458.33333333326</v>
      </c>
      <c r="G102" s="219">
        <f>0+80*20+8*200</f>
        <v>3200</v>
      </c>
      <c r="H102" s="220" t="e">
        <f>G102*#REF!</f>
        <v>#REF!</v>
      </c>
      <c r="I102" s="221">
        <f>25*4*4+80*50+8*500</f>
        <v>8400</v>
      </c>
      <c r="J102" s="220" t="e">
        <f>I102*#REF!</f>
        <v>#REF!</v>
      </c>
      <c r="K102" s="223">
        <f>25*10*4+4000+4000</f>
        <v>9000</v>
      </c>
      <c r="L102" s="220" t="e">
        <f>K102*#REF!</f>
        <v>#REF!</v>
      </c>
      <c r="M102" s="221">
        <v>9000</v>
      </c>
      <c r="N102" s="220" t="e">
        <f>M102*#REF!</f>
        <v>#REF!</v>
      </c>
      <c r="O102" s="221">
        <f>25*4*6+80*30+8*300</f>
        <v>5400</v>
      </c>
      <c r="P102" s="218">
        <f>O102*C102</f>
        <v>167805</v>
      </c>
    </row>
    <row r="103" spans="1:16" s="66" customFormat="1" ht="14.1" hidden="1" customHeight="1" x14ac:dyDescent="0.2">
      <c r="A103" s="24"/>
      <c r="B103" s="25" t="s">
        <v>51</v>
      </c>
      <c r="C103" s="189">
        <f>24.86*1.25</f>
        <v>31.074999999999999</v>
      </c>
      <c r="D103" s="188">
        <v>300</v>
      </c>
      <c r="E103" s="185">
        <f>C103*D103</f>
        <v>9322.5</v>
      </c>
      <c r="F103" s="191">
        <v>7546.7857142857138</v>
      </c>
      <c r="G103" s="219">
        <v>0</v>
      </c>
      <c r="H103" s="220">
        <v>0</v>
      </c>
      <c r="I103" s="221">
        <v>300</v>
      </c>
      <c r="J103" s="222">
        <f>I103*C103</f>
        <v>9322.5</v>
      </c>
      <c r="K103" s="223">
        <v>0</v>
      </c>
      <c r="L103" s="224">
        <v>0</v>
      </c>
      <c r="M103" s="221">
        <v>0</v>
      </c>
      <c r="N103" s="225">
        <v>0</v>
      </c>
      <c r="O103" s="221">
        <v>0</v>
      </c>
      <c r="P103" s="222">
        <v>0</v>
      </c>
    </row>
    <row r="104" spans="1:16" s="66" customFormat="1" ht="14.1" hidden="1" customHeight="1" x14ac:dyDescent="0.2">
      <c r="A104" s="204"/>
      <c r="B104" s="25" t="s">
        <v>72</v>
      </c>
      <c r="C104" s="189"/>
      <c r="D104" s="188">
        <v>5</v>
      </c>
      <c r="E104" s="185">
        <v>200000</v>
      </c>
      <c r="F104" s="191">
        <v>161904.76190476189</v>
      </c>
      <c r="G104" s="219">
        <v>1</v>
      </c>
      <c r="H104" s="220">
        <v>40000</v>
      </c>
      <c r="I104" s="221">
        <v>1</v>
      </c>
      <c r="J104" s="226">
        <v>40000</v>
      </c>
      <c r="K104" s="223">
        <v>1</v>
      </c>
      <c r="L104" s="226">
        <v>40000</v>
      </c>
      <c r="M104" s="221">
        <v>1</v>
      </c>
      <c r="N104" s="226">
        <v>40000</v>
      </c>
      <c r="O104" s="221">
        <v>1</v>
      </c>
      <c r="P104" s="222">
        <v>40000</v>
      </c>
    </row>
    <row r="105" spans="1:16" s="66" customFormat="1" ht="17.649999999999999" hidden="1" customHeight="1" x14ac:dyDescent="0.2">
      <c r="A105" s="24"/>
      <c r="B105" s="25" t="s">
        <v>47</v>
      </c>
      <c r="C105" s="189"/>
      <c r="D105" s="188"/>
      <c r="E105" s="185">
        <v>103052.5</v>
      </c>
      <c r="F105" s="191">
        <v>83423.452380952382</v>
      </c>
      <c r="G105" s="219">
        <v>0</v>
      </c>
      <c r="H105" s="220">
        <v>20610.5</v>
      </c>
      <c r="I105" s="221">
        <v>0</v>
      </c>
      <c r="J105" s="220">
        <v>20610.5</v>
      </c>
      <c r="K105" s="223">
        <v>0</v>
      </c>
      <c r="L105" s="220">
        <v>20610.5</v>
      </c>
      <c r="M105" s="221">
        <v>0</v>
      </c>
      <c r="N105" s="220">
        <v>20610.5</v>
      </c>
      <c r="O105" s="221">
        <v>0</v>
      </c>
      <c r="P105" s="222">
        <v>20610.5</v>
      </c>
    </row>
    <row r="106" spans="1:16" hidden="1" x14ac:dyDescent="0.2"/>
    <row r="107" spans="1:16" hidden="1" x14ac:dyDescent="0.2"/>
    <row r="108" spans="1:16" hidden="1" x14ac:dyDescent="0.2"/>
    <row r="109" spans="1:16" x14ac:dyDescent="0.2">
      <c r="D109" s="233"/>
      <c r="E109" s="230"/>
    </row>
    <row r="110" spans="1:16" x14ac:dyDescent="0.2">
      <c r="E110" s="230"/>
    </row>
    <row r="113" spans="4:12" x14ac:dyDescent="0.2">
      <c r="E113" s="67"/>
    </row>
    <row r="115" spans="4:12" x14ac:dyDescent="0.2">
      <c r="D115" s="233"/>
      <c r="E115" s="67"/>
      <c r="F115" s="67"/>
      <c r="J115" s="67"/>
    </row>
    <row r="116" spans="4:12" x14ac:dyDescent="0.2">
      <c r="D116" s="233"/>
      <c r="E116" s="67"/>
      <c r="F116" s="67"/>
      <c r="J116" s="67"/>
    </row>
    <row r="117" spans="4:12" ht="15" x14ac:dyDescent="0.25">
      <c r="D117" s="234"/>
      <c r="E117" s="231"/>
      <c r="F117" s="231"/>
      <c r="G117" s="232"/>
      <c r="H117" s="232"/>
      <c r="I117" s="232"/>
      <c r="J117" s="231"/>
      <c r="K117" s="232"/>
      <c r="L117" s="232"/>
    </row>
  </sheetData>
  <mergeCells count="4">
    <mergeCell ref="B98:D98"/>
    <mergeCell ref="B94:G95"/>
    <mergeCell ref="B96:G96"/>
    <mergeCell ref="A94:A95"/>
  </mergeCells>
  <dataValidations count="1">
    <dataValidation type="list" allowBlank="1" showInputMessage="1" showErrorMessage="1" sqref="C5" xr:uid="{485C3C53-62BB-4ECC-A5C6-28EB51C93DB1}">
      <formula1>"EUR, BGN, CZK, HUF,PLN,RON"</formula1>
    </dataValidation>
  </dataValidations>
  <pageMargins left="0.7" right="0.7" top="0.78740157499999996" bottom="0.78740157499999996" header="0.3" footer="0.3"/>
  <pageSetup paperSize="9" scale="48" fitToHeight="0" orientation="landscape" r:id="rId1"/>
  <headerFooter>
    <oddFooter>&amp;Ltemplate v13.7.23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A7B3B8DF7505643AF3E580583BBA41E" ma:contentTypeVersion="4" ma:contentTypeDescription="Izveidot jaunu dokumentu." ma:contentTypeScope="" ma:versionID="3802c0f56b8d6565bac48953afd7e84d">
  <xsd:schema xmlns:xsd="http://www.w3.org/2001/XMLSchema" xmlns:xs="http://www.w3.org/2001/XMLSchema" xmlns:p="http://schemas.microsoft.com/office/2006/metadata/properties" xmlns:ns2="ad2bd25b-8707-4973-8b8e-9b3718914a02" targetNamespace="http://schemas.microsoft.com/office/2006/metadata/properties" ma:root="true" ma:fieldsID="c80562d641a2e554d37d029ec1de6527" ns2:_="">
    <xsd:import namespace="ad2bd25b-8707-4973-8b8e-9b3718914a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bd25b-8707-4973-8b8e-9b3718914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F4BF-AFFB-4861-921D-DBFDAE72F4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522F11-EA28-468A-9893-835250B4D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bd25b-8707-4973-8b8e-9b3718914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249BC7-D825-4E00-9BB0-B4C941E46E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  <clbl:label id="{63587698-06f1-46fc-a8b0-b62f509f6f35}" enabled="0" method="" siteId="{63587698-06f1-46fc-a8b0-b62f509f6f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Wey Paula SECO</dc:creator>
  <cp:keywords/>
  <dc:description/>
  <cp:lastModifiedBy>Krista Elsta</cp:lastModifiedBy>
  <cp:revision/>
  <dcterms:created xsi:type="dcterms:W3CDTF">2022-09-30T08:04:20Z</dcterms:created>
  <dcterms:modified xsi:type="dcterms:W3CDTF">2026-05-05T11:41:28Z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0x0101005A7B3B8DF7505643AF3E580583BBA41E</vt:lpwstr>
  </property>
</Properties>
</file>