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Bāze_2020" sheetId="1" r:id="rId1"/>
  </sheets>
  <definedNames>
    <definedName name="_xlnm._FilterDatabase" localSheetId="0" hidden="1">Bāze_2020!$A$2:$AE$24</definedName>
  </definedNames>
  <calcPr calcId="152511"/>
</workbook>
</file>

<file path=xl/calcChain.xml><?xml version="1.0" encoding="utf-8"?>
<calcChain xmlns="http://schemas.openxmlformats.org/spreadsheetml/2006/main">
  <c r="O5" i="1" l="1"/>
  <c r="O4" i="1"/>
  <c r="O9" i="1"/>
  <c r="AC25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3" i="1"/>
  <c r="E25" i="1" l="1"/>
  <c r="AB25" i="1"/>
  <c r="P23" i="1" l="1"/>
  <c r="M23" i="1"/>
  <c r="S23" i="1"/>
  <c r="R23" i="1"/>
  <c r="Q23" i="1"/>
  <c r="O23" i="1"/>
  <c r="N23" i="1"/>
  <c r="M3" i="1"/>
  <c r="M24" i="1" l="1"/>
  <c r="N24" i="1"/>
  <c r="M19" i="1"/>
  <c r="N19" i="1"/>
  <c r="C25" i="1"/>
  <c r="AD25" i="1" l="1"/>
  <c r="T25" i="1"/>
  <c r="U25" i="1"/>
  <c r="V25" i="1"/>
  <c r="W25" i="1"/>
  <c r="X25" i="1"/>
  <c r="Y25" i="1"/>
  <c r="Z25" i="1"/>
  <c r="D25" i="1"/>
  <c r="F25" i="1"/>
  <c r="G25" i="1"/>
  <c r="H25" i="1"/>
  <c r="I25" i="1"/>
  <c r="P25" i="1" s="1"/>
  <c r="J25" i="1"/>
  <c r="K25" i="1"/>
  <c r="L25" i="1"/>
  <c r="S25" i="1" s="1"/>
  <c r="R25" i="1" l="1"/>
  <c r="N25" i="1"/>
  <c r="M25" i="1"/>
  <c r="O25" i="1"/>
  <c r="Q25" i="1"/>
  <c r="S10" i="1" l="1"/>
  <c r="R10" i="1"/>
  <c r="Q10" i="1"/>
  <c r="P10" i="1"/>
  <c r="O10" i="1"/>
  <c r="N10" i="1"/>
  <c r="M10" i="1"/>
  <c r="S5" i="1"/>
  <c r="R5" i="1"/>
  <c r="Q5" i="1"/>
  <c r="P5" i="1"/>
  <c r="N5" i="1"/>
  <c r="M5" i="1"/>
  <c r="S11" i="1"/>
  <c r="R11" i="1"/>
  <c r="Q11" i="1"/>
  <c r="P11" i="1"/>
  <c r="O11" i="1"/>
  <c r="N11" i="1"/>
  <c r="M11" i="1"/>
  <c r="S13" i="1"/>
  <c r="R13" i="1"/>
  <c r="Q13" i="1"/>
  <c r="P13" i="1"/>
  <c r="O13" i="1"/>
  <c r="N13" i="1"/>
  <c r="M13" i="1"/>
  <c r="S16" i="1"/>
  <c r="R16" i="1"/>
  <c r="Q16" i="1"/>
  <c r="P16" i="1"/>
  <c r="O16" i="1"/>
  <c r="N16" i="1"/>
  <c r="M16" i="1"/>
  <c r="S14" i="1"/>
  <c r="R14" i="1"/>
  <c r="Q14" i="1"/>
  <c r="P14" i="1"/>
  <c r="O14" i="1"/>
  <c r="N14" i="1"/>
  <c r="M14" i="1"/>
  <c r="S4" i="1"/>
  <c r="R4" i="1"/>
  <c r="Q4" i="1"/>
  <c r="P4" i="1"/>
  <c r="N4" i="1"/>
  <c r="M4" i="1"/>
  <c r="S18" i="1"/>
  <c r="R18" i="1"/>
  <c r="Q18" i="1"/>
  <c r="P18" i="1"/>
  <c r="O18" i="1"/>
  <c r="N18" i="1"/>
  <c r="M18" i="1"/>
  <c r="S15" i="1"/>
  <c r="R15" i="1"/>
  <c r="Q15" i="1"/>
  <c r="P15" i="1"/>
  <c r="O15" i="1"/>
  <c r="N15" i="1"/>
  <c r="M15" i="1"/>
  <c r="S12" i="1"/>
  <c r="R12" i="1"/>
  <c r="Q12" i="1"/>
  <c r="P12" i="1"/>
  <c r="O12" i="1"/>
  <c r="N12" i="1"/>
  <c r="M12" i="1"/>
  <c r="S9" i="1"/>
  <c r="R9" i="1"/>
  <c r="Q9" i="1"/>
  <c r="P9" i="1"/>
  <c r="N9" i="1"/>
  <c r="M9" i="1"/>
  <c r="S24" i="1"/>
  <c r="R24" i="1"/>
  <c r="Q24" i="1"/>
  <c r="P24" i="1"/>
  <c r="O24" i="1"/>
  <c r="S21" i="1"/>
  <c r="R21" i="1"/>
  <c r="Q21" i="1"/>
  <c r="P21" i="1"/>
  <c r="O21" i="1"/>
  <c r="N21" i="1"/>
  <c r="M21" i="1"/>
  <c r="S3" i="1"/>
  <c r="R3" i="1"/>
  <c r="Q3" i="1"/>
  <c r="P3" i="1"/>
  <c r="O3" i="1"/>
  <c r="N3" i="1"/>
  <c r="S7" i="1"/>
  <c r="R7" i="1"/>
  <c r="Q7" i="1"/>
  <c r="P7" i="1"/>
  <c r="O7" i="1"/>
  <c r="N7" i="1"/>
  <c r="M7" i="1"/>
  <c r="S6" i="1"/>
  <c r="R6" i="1"/>
  <c r="Q6" i="1"/>
  <c r="P6" i="1"/>
  <c r="O6" i="1"/>
  <c r="N6" i="1"/>
  <c r="M6" i="1"/>
  <c r="S17" i="1"/>
  <c r="R17" i="1"/>
  <c r="Q17" i="1"/>
  <c r="P17" i="1"/>
  <c r="O17" i="1"/>
  <c r="N17" i="1"/>
  <c r="M17" i="1"/>
  <c r="S22" i="1"/>
  <c r="R22" i="1"/>
  <c r="Q22" i="1"/>
  <c r="P22" i="1"/>
  <c r="O22" i="1"/>
  <c r="N22" i="1"/>
  <c r="M22" i="1"/>
  <c r="S8" i="1"/>
  <c r="R8" i="1"/>
  <c r="Q8" i="1"/>
  <c r="P8" i="1"/>
  <c r="O8" i="1"/>
  <c r="N8" i="1"/>
  <c r="M8" i="1"/>
  <c r="S19" i="1"/>
  <c r="R19" i="1"/>
  <c r="Q19" i="1"/>
  <c r="P19" i="1"/>
  <c r="O19" i="1"/>
  <c r="N20" i="1" l="1"/>
  <c r="S20" i="1"/>
  <c r="M20" i="1"/>
  <c r="P20" i="1"/>
  <c r="R20" i="1"/>
  <c r="Q20" i="1"/>
  <c r="O20" i="1"/>
</calcChain>
</file>

<file path=xl/sharedStrings.xml><?xml version="1.0" encoding="utf-8"?>
<sst xmlns="http://schemas.openxmlformats.org/spreadsheetml/2006/main" count="81" uniqueCount="67">
  <si>
    <t>Kopā</t>
  </si>
  <si>
    <t>Kritēriju vērtības pret 1 Zinātniskā personāla PLE</t>
  </si>
  <si>
    <t>Zinātniskā institūtcija</t>
  </si>
  <si>
    <t>Zinātniskā personāla PLE</t>
  </si>
  <si>
    <t>Zinātnes tehniskais un apkalpojošais personāls (PLE)</t>
  </si>
  <si>
    <t>Zinātniskie darbinieki (zinātniskais personāls, zinātnes tehniskais un apkalpojošais personāls)</t>
  </si>
  <si>
    <t>E1.1. (Ietvarprogrammas un starptautisko projektu finansējums)</t>
  </si>
  <si>
    <t>E1.2. (VB konkursa kārtībā iegūtais finansējums)</t>
  </si>
  <si>
    <t>E1.3. (Līgumdarbi un ieņēmumi no int.īpaš. tiesību nodošanas fin.)</t>
  </si>
  <si>
    <t>E2.1. (WOS vai SCOPUS, ārvalstīs uzturētie patenti.)</t>
  </si>
  <si>
    <t>E2.2. (Zin.raksti starp. datubazes, LV patenti.)</t>
  </si>
  <si>
    <t>E3.1. (zin. personāla aizstāvētie promocijas darbi.)</t>
  </si>
  <si>
    <t>E3.2. (Zinātnē nodarbināto aizstāvētie Mg darbi.)</t>
  </si>
  <si>
    <t>Attīstības koeficients</t>
  </si>
  <si>
    <t>Kopējais attīstības koeficienta piesaistītais finansējums</t>
  </si>
  <si>
    <t>Liepājas Universitāte</t>
  </si>
  <si>
    <t>Vidzemes Augstskola</t>
  </si>
  <si>
    <t>Rēzeknes Tehnoloģiju akadēmija</t>
  </si>
  <si>
    <t>Jāzepa Vītola Latvijas Mūzikas akadēmija</t>
  </si>
  <si>
    <t>Latvijas Mākslas akadēmija</t>
  </si>
  <si>
    <t>Daugavpils Universitāte</t>
  </si>
  <si>
    <t>Latvijas Universitāte</t>
  </si>
  <si>
    <t xml:space="preserve">Ventspils Augstskola </t>
  </si>
  <si>
    <t>Rīgas Tehniskā universitāte</t>
  </si>
  <si>
    <t>LU Cietvielu fizikas institūts</t>
  </si>
  <si>
    <t>LU Matemātikas un informātikas institūts</t>
  </si>
  <si>
    <t>Latvijas Biomedicīnas pētījumu un studiju centrs</t>
  </si>
  <si>
    <t>Elektronikas un datorzinātņu institūts</t>
  </si>
  <si>
    <t>Latvijas Valsts koksnes ķīmijas institūts</t>
  </si>
  <si>
    <t>Latvijas Organiskās sintēzes institūts</t>
  </si>
  <si>
    <t>Latvijas Lauksaimniecības universitāte</t>
  </si>
  <si>
    <t>Latvijas Valsts Mežzinātnes institūts "Silava"</t>
  </si>
  <si>
    <t>Agroresursu un ekonomikas institūts</t>
  </si>
  <si>
    <t>Dārzkopības institūts</t>
  </si>
  <si>
    <t>Pārtikas drošības, dzīvnieku veselības un vides zinātniskais institūts "BIOR"</t>
  </si>
  <si>
    <t>Rīgas Stradiņa universitāte</t>
  </si>
  <si>
    <t>Saīsinājums</t>
  </si>
  <si>
    <t>JVLMA</t>
  </si>
  <si>
    <t>LMA</t>
  </si>
  <si>
    <t>ViA</t>
  </si>
  <si>
    <t>RTA</t>
  </si>
  <si>
    <t>LiepU</t>
  </si>
  <si>
    <t>DI</t>
  </si>
  <si>
    <t>VeA</t>
  </si>
  <si>
    <t>EDI</t>
  </si>
  <si>
    <t>AREI</t>
  </si>
  <si>
    <t>BIOR</t>
  </si>
  <si>
    <t>LU MII</t>
  </si>
  <si>
    <t>LV KKI</t>
  </si>
  <si>
    <t>LLU</t>
  </si>
  <si>
    <t>BMC</t>
  </si>
  <si>
    <t>Silava</t>
  </si>
  <si>
    <t>DU</t>
  </si>
  <si>
    <t>LU CFI</t>
  </si>
  <si>
    <t>RSU</t>
  </si>
  <si>
    <t>OSI</t>
  </si>
  <si>
    <t>RTU</t>
  </si>
  <si>
    <t>LU</t>
  </si>
  <si>
    <t>KOPĀ/Vidēji</t>
  </si>
  <si>
    <t>Latvijas Kultūras akadēmija</t>
  </si>
  <si>
    <t>LKA</t>
  </si>
  <si>
    <t>1.19 / 1.17</t>
  </si>
  <si>
    <t>1.32 / 1.20</t>
  </si>
  <si>
    <t>2020. gada bāzes finansējums (1. rīkojums)</t>
  </si>
  <si>
    <t>Kritērija atnestais finansējums 2020.gadā</t>
  </si>
  <si>
    <t>Bāzes finansējuma izmaiņas 2020. gadā pret 2019. gadu</t>
  </si>
  <si>
    <t>2019. gada bāzes finansējums (1. rīkojums)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</si>
</sst>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&quot;€&quot;\ #,##0"/>
    <numFmt numFmtId="166" formatCode="0.0%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  <charset val="186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theme="1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5" fillId="0" borderId="7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5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4" fontId="2" fillId="2" borderId="10" xfId="0" applyNumberFormat="1" applyFont="1" applyFill="1" applyBorder="1" applyAlignment="1">
      <alignment vertical="center" wrapText="1"/>
    </xf>
    <xf numFmtId="4" fontId="2" fillId="2" borderId="11" xfId="0" applyNumberFormat="1" applyFont="1" applyFill="1" applyBorder="1" applyAlignment="1">
      <alignment vertical="center" wrapText="1"/>
    </xf>
    <xf numFmtId="164" fontId="3" fillId="2" borderId="10" xfId="0" applyNumberFormat="1" applyFont="1" applyFill="1" applyBorder="1" applyAlignment="1">
      <alignment vertical="center" wrapText="1"/>
    </xf>
    <xf numFmtId="4" fontId="2" fillId="2" borderId="15" xfId="0" applyNumberFormat="1" applyFont="1" applyFill="1" applyBorder="1" applyAlignment="1">
      <alignment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6" fontId="5" fillId="0" borderId="19" xfId="1" applyNumberFormat="1" applyFont="1" applyFill="1" applyBorder="1" applyAlignment="1">
      <alignment horizontal="center" vertical="center" wrapText="1"/>
    </xf>
    <xf numFmtId="4" fontId="6" fillId="0" borderId="20" xfId="0" applyNumberFormat="1" applyFont="1" applyFill="1" applyBorder="1" applyAlignment="1">
      <alignment horizontal="center" vertical="center" wrapText="1"/>
    </xf>
    <xf numFmtId="4" fontId="6" fillId="0" borderId="21" xfId="0" applyNumberFormat="1" applyFont="1" applyFill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167" fontId="7" fillId="0" borderId="21" xfId="0" applyNumberFormat="1" applyFont="1" applyFill="1" applyBorder="1" applyAlignment="1">
      <alignment horizontal="center" vertical="center" wrapText="1"/>
    </xf>
    <xf numFmtId="165" fontId="7" fillId="0" borderId="21" xfId="0" applyNumberFormat="1" applyFont="1" applyFill="1" applyBorder="1" applyAlignment="1">
      <alignment horizontal="center" vertical="center" wrapText="1"/>
    </xf>
    <xf numFmtId="3" fontId="7" fillId="0" borderId="21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 wrapText="1"/>
    </xf>
    <xf numFmtId="166" fontId="7" fillId="0" borderId="22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7" sqref="G37"/>
    </sheetView>
  </sheetViews>
  <sheetFormatPr defaultRowHeight="15" x14ac:dyDescent="0.25"/>
  <cols>
    <col min="1" max="1" width="50.5703125" customWidth="1"/>
    <col min="2" max="2" width="14.7109375" customWidth="1"/>
    <col min="3" max="3" width="15.42578125" customWidth="1"/>
    <col min="4" max="4" width="19" customWidth="1"/>
    <col min="5" max="5" width="20" customWidth="1"/>
    <col min="6" max="8" width="20.42578125" customWidth="1"/>
    <col min="9" max="9" width="19" customWidth="1"/>
    <col min="10" max="10" width="18.5703125" customWidth="1"/>
    <col min="11" max="11" width="18.85546875" customWidth="1"/>
    <col min="12" max="12" width="18" customWidth="1"/>
    <col min="13" max="15" width="20.42578125" customWidth="1"/>
    <col min="16" max="16" width="17.5703125" customWidth="1"/>
    <col min="17" max="17" width="18" customWidth="1"/>
    <col min="18" max="18" width="18.42578125" customWidth="1"/>
    <col min="19" max="19" width="17.140625" customWidth="1"/>
    <col min="20" max="26" width="16.5703125" customWidth="1"/>
    <col min="27" max="27" width="15.85546875" customWidth="1"/>
    <col min="28" max="29" width="19.42578125" customWidth="1"/>
    <col min="30" max="30" width="22.5703125" customWidth="1"/>
    <col min="31" max="31" width="18.85546875" customWidth="1"/>
  </cols>
  <sheetData>
    <row r="1" spans="1:31" ht="18.75" thickBot="1" x14ac:dyDescent="0.3">
      <c r="A1" s="23"/>
      <c r="B1" s="24"/>
      <c r="C1" s="25"/>
      <c r="D1" s="25"/>
      <c r="E1" s="26"/>
      <c r="F1" s="42" t="s">
        <v>0</v>
      </c>
      <c r="G1" s="43"/>
      <c r="H1" s="43"/>
      <c r="I1" s="43"/>
      <c r="J1" s="43"/>
      <c r="K1" s="43"/>
      <c r="L1" s="44"/>
      <c r="M1" s="42" t="s">
        <v>1</v>
      </c>
      <c r="N1" s="43"/>
      <c r="O1" s="43"/>
      <c r="P1" s="43"/>
      <c r="Q1" s="43"/>
      <c r="R1" s="43"/>
      <c r="S1" s="44"/>
      <c r="T1" s="42" t="s">
        <v>64</v>
      </c>
      <c r="U1" s="43"/>
      <c r="V1" s="43"/>
      <c r="W1" s="43"/>
      <c r="X1" s="43"/>
      <c r="Y1" s="43"/>
      <c r="Z1" s="44"/>
      <c r="AA1" s="24"/>
      <c r="AB1" s="25"/>
      <c r="AC1" s="25"/>
      <c r="AD1" s="27"/>
      <c r="AE1" s="28"/>
    </row>
    <row r="2" spans="1:31" ht="126.75" thickBot="1" x14ac:dyDescent="0.3">
      <c r="A2" s="29" t="s">
        <v>2</v>
      </c>
      <c r="B2" s="10" t="s">
        <v>36</v>
      </c>
      <c r="C2" s="14" t="s">
        <v>3</v>
      </c>
      <c r="D2" s="14" t="s">
        <v>4</v>
      </c>
      <c r="E2" s="15" t="s">
        <v>5</v>
      </c>
      <c r="F2" s="1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1" t="s">
        <v>6</v>
      </c>
      <c r="N2" s="2" t="s">
        <v>7</v>
      </c>
      <c r="O2" s="2" t="s">
        <v>8</v>
      </c>
      <c r="P2" s="2" t="s">
        <v>9</v>
      </c>
      <c r="Q2" s="2" t="s">
        <v>10</v>
      </c>
      <c r="R2" s="2" t="s">
        <v>11</v>
      </c>
      <c r="S2" s="3" t="s">
        <v>12</v>
      </c>
      <c r="T2" s="1" t="s">
        <v>6</v>
      </c>
      <c r="U2" s="2" t="s">
        <v>7</v>
      </c>
      <c r="V2" s="2" t="s">
        <v>8</v>
      </c>
      <c r="W2" s="2" t="s">
        <v>9</v>
      </c>
      <c r="X2" s="2" t="s">
        <v>10</v>
      </c>
      <c r="Y2" s="2" t="s">
        <v>11</v>
      </c>
      <c r="Z2" s="3" t="s">
        <v>12</v>
      </c>
      <c r="AA2" s="10" t="s">
        <v>13</v>
      </c>
      <c r="AB2" s="14" t="s">
        <v>14</v>
      </c>
      <c r="AC2" s="14" t="s">
        <v>63</v>
      </c>
      <c r="AD2" s="16" t="s">
        <v>66</v>
      </c>
      <c r="AE2" s="30" t="s">
        <v>65</v>
      </c>
    </row>
    <row r="3" spans="1:31" ht="15.75" x14ac:dyDescent="0.25">
      <c r="A3" s="31" t="s">
        <v>21</v>
      </c>
      <c r="B3" s="4" t="s">
        <v>57</v>
      </c>
      <c r="C3" s="17">
        <v>544.34</v>
      </c>
      <c r="D3" s="17">
        <v>416.48</v>
      </c>
      <c r="E3" s="18">
        <v>960.82</v>
      </c>
      <c r="F3" s="5">
        <v>4191211.0199999996</v>
      </c>
      <c r="G3" s="5">
        <v>10596151.359999999</v>
      </c>
      <c r="H3" s="5">
        <v>874495.52</v>
      </c>
      <c r="I3" s="6">
        <v>1311</v>
      </c>
      <c r="J3" s="6">
        <v>1262</v>
      </c>
      <c r="K3" s="6">
        <v>39</v>
      </c>
      <c r="L3" s="6">
        <v>39</v>
      </c>
      <c r="M3" s="5">
        <f>F3/$C3</f>
        <v>7699.619759709004</v>
      </c>
      <c r="N3" s="5">
        <f t="shared" ref="N3:N24" si="0">G3/$C3</f>
        <v>19466.053128559353</v>
      </c>
      <c r="O3" s="5">
        <f t="shared" ref="O3:O24" si="1">H3/$C3</f>
        <v>1606.5244516294963</v>
      </c>
      <c r="P3" s="6">
        <f t="shared" ref="P3:P24" si="2">I3/$C3</f>
        <v>2.4084212073336517</v>
      </c>
      <c r="Q3" s="6">
        <f t="shared" ref="Q3:Q24" si="3">J3/$C3</f>
        <v>2.3184039387147739</v>
      </c>
      <c r="R3" s="17">
        <f t="shared" ref="R3:R24" si="4">K3/$C3</f>
        <v>7.1646397472168125E-2</v>
      </c>
      <c r="S3" s="17">
        <f t="shared" ref="S3:S24" si="5">L3/$C3</f>
        <v>7.1646397472168125E-2</v>
      </c>
      <c r="T3" s="5">
        <v>75818.908040735347</v>
      </c>
      <c r="U3" s="5">
        <v>151095.89538687078</v>
      </c>
      <c r="V3" s="5">
        <v>24478.74351519662</v>
      </c>
      <c r="W3" s="5">
        <v>196958.05273703334</v>
      </c>
      <c r="X3" s="5">
        <v>63879.678999261989</v>
      </c>
      <c r="Y3" s="5">
        <v>188351.21282305373</v>
      </c>
      <c r="Z3" s="5">
        <v>77636.07768245686</v>
      </c>
      <c r="AA3" s="13" t="s">
        <v>61</v>
      </c>
      <c r="AB3" s="5">
        <v>1978301.27</v>
      </c>
      <c r="AC3" s="21">
        <v>6116038</v>
      </c>
      <c r="AD3" s="5">
        <v>6600475</v>
      </c>
      <c r="AE3" s="32">
        <f>(AC3-AD3)/AD3</f>
        <v>-7.3394263291657033E-2</v>
      </c>
    </row>
    <row r="4" spans="1:31" ht="15.75" x14ac:dyDescent="0.25">
      <c r="A4" s="31" t="s">
        <v>23</v>
      </c>
      <c r="B4" s="4" t="s">
        <v>56</v>
      </c>
      <c r="C4" s="4">
        <v>410.03</v>
      </c>
      <c r="D4" s="4">
        <v>455.65000000000009</v>
      </c>
      <c r="E4" s="18">
        <v>865.68000000000006</v>
      </c>
      <c r="F4" s="5">
        <v>2727332.9299999992</v>
      </c>
      <c r="G4" s="5">
        <v>9182729.9400000051</v>
      </c>
      <c r="H4" s="5">
        <v>959552.34999999963</v>
      </c>
      <c r="I4" s="6">
        <v>2395</v>
      </c>
      <c r="J4" s="6">
        <v>1121</v>
      </c>
      <c r="K4" s="6">
        <v>16</v>
      </c>
      <c r="L4" s="6">
        <v>44</v>
      </c>
      <c r="M4" s="5">
        <f t="shared" ref="M4:M24" si="6">F4/$C4</f>
        <v>6651.5448381825709</v>
      </c>
      <c r="N4" s="5">
        <f t="shared" si="0"/>
        <v>22395.263614857464</v>
      </c>
      <c r="O4" s="5">
        <f>H4/$C4</f>
        <v>2340.2003511938142</v>
      </c>
      <c r="P4" s="6">
        <f t="shared" si="2"/>
        <v>5.8410360217545065</v>
      </c>
      <c r="Q4" s="6">
        <f t="shared" si="3"/>
        <v>2.733946296612443</v>
      </c>
      <c r="R4" s="17">
        <f t="shared" si="4"/>
        <v>3.9021535009633443E-2</v>
      </c>
      <c r="S4" s="17">
        <f t="shared" si="5"/>
        <v>0.10730922127649196</v>
      </c>
      <c r="T4" s="5">
        <v>52925.475911959271</v>
      </c>
      <c r="U4" s="5">
        <v>130152.31177506298</v>
      </c>
      <c r="V4" s="5">
        <v>23815.031139663031</v>
      </c>
      <c r="W4" s="5">
        <v>393431.54463446123</v>
      </c>
      <c r="X4" s="5">
        <v>58527.964340905528</v>
      </c>
      <c r="Y4" s="5">
        <v>82891.961074846709</v>
      </c>
      <c r="Z4" s="5">
        <v>101251.76000810116</v>
      </c>
      <c r="AA4" s="13">
        <v>1.2497722653366869</v>
      </c>
      <c r="AB4" s="5">
        <v>2142971.4136853316</v>
      </c>
      <c r="AC4" s="21">
        <v>4561661</v>
      </c>
      <c r="AD4" s="5">
        <v>4534055</v>
      </c>
      <c r="AE4" s="32">
        <f t="shared" ref="AE4:AE24" si="7">(AC4-AD4)/AD4</f>
        <v>6.0885895737921129E-3</v>
      </c>
    </row>
    <row r="5" spans="1:31" ht="15.75" x14ac:dyDescent="0.25">
      <c r="A5" s="31" t="s">
        <v>29</v>
      </c>
      <c r="B5" s="4" t="s">
        <v>55</v>
      </c>
      <c r="C5" s="17">
        <v>140.81999999999991</v>
      </c>
      <c r="D5" s="17">
        <v>65.930000000000007</v>
      </c>
      <c r="E5" s="19">
        <v>206.74999999999991</v>
      </c>
      <c r="F5" s="5">
        <v>7167779.9400000023</v>
      </c>
      <c r="G5" s="5">
        <v>1928597.0500000003</v>
      </c>
      <c r="H5" s="5">
        <v>443522.51</v>
      </c>
      <c r="I5" s="6">
        <v>199</v>
      </c>
      <c r="J5" s="6">
        <v>32</v>
      </c>
      <c r="K5" s="6">
        <v>3</v>
      </c>
      <c r="L5" s="6">
        <v>5</v>
      </c>
      <c r="M5" s="5">
        <f t="shared" si="6"/>
        <v>50900.297827013259</v>
      </c>
      <c r="N5" s="5">
        <f t="shared" si="0"/>
        <v>13695.476849879289</v>
      </c>
      <c r="O5" s="5">
        <f>H5/$C5</f>
        <v>3149.5704445391302</v>
      </c>
      <c r="P5" s="6">
        <f t="shared" si="2"/>
        <v>1.4131515409742943</v>
      </c>
      <c r="Q5" s="6">
        <f t="shared" si="3"/>
        <v>0.22724044879988653</v>
      </c>
      <c r="R5" s="17">
        <f t="shared" si="4"/>
        <v>2.130379207498936E-2</v>
      </c>
      <c r="S5" s="17">
        <f t="shared" si="5"/>
        <v>3.5506320124982269E-2</v>
      </c>
      <c r="T5" s="5">
        <v>120380.28612944671</v>
      </c>
      <c r="U5" s="5">
        <v>23657.32654768795</v>
      </c>
      <c r="V5" s="5">
        <v>9526.6945044566819</v>
      </c>
      <c r="W5" s="5">
        <v>28291.816243814163</v>
      </c>
      <c r="X5" s="5">
        <v>1445.9453434569814</v>
      </c>
      <c r="Y5" s="5">
        <v>13451.099291626508</v>
      </c>
      <c r="Z5" s="5">
        <v>9957.8137955080201</v>
      </c>
      <c r="AA5" s="13">
        <v>1.206057973612441</v>
      </c>
      <c r="AB5" s="5">
        <v>525477.81878472236</v>
      </c>
      <c r="AC5" s="21">
        <v>1708133</v>
      </c>
      <c r="AD5" s="5">
        <v>1851373</v>
      </c>
      <c r="AE5" s="32">
        <f t="shared" si="7"/>
        <v>-7.7369606232779678E-2</v>
      </c>
    </row>
    <row r="6" spans="1:31" ht="15.75" x14ac:dyDescent="0.25">
      <c r="A6" s="31" t="s">
        <v>35</v>
      </c>
      <c r="B6" s="4" t="s">
        <v>54</v>
      </c>
      <c r="C6" s="20">
        <v>97.009999999999991</v>
      </c>
      <c r="D6" s="20">
        <v>132.10000000000005</v>
      </c>
      <c r="E6" s="19">
        <v>229.11000000000004</v>
      </c>
      <c r="F6" s="5">
        <v>539158.64</v>
      </c>
      <c r="G6" s="5">
        <v>844359.7</v>
      </c>
      <c r="H6" s="5">
        <v>299304.46000000002</v>
      </c>
      <c r="I6" s="6">
        <v>759</v>
      </c>
      <c r="J6" s="6">
        <v>1354</v>
      </c>
      <c r="K6" s="8">
        <v>8</v>
      </c>
      <c r="L6" s="8">
        <v>3</v>
      </c>
      <c r="M6" s="9">
        <f t="shared" si="6"/>
        <v>5557.7635295330383</v>
      </c>
      <c r="N6" s="9">
        <f t="shared" si="0"/>
        <v>8703.8418719719612</v>
      </c>
      <c r="O6" s="9">
        <f t="shared" si="1"/>
        <v>3085.2949180496862</v>
      </c>
      <c r="P6" s="8">
        <f t="shared" si="2"/>
        <v>7.823935676734358</v>
      </c>
      <c r="Q6" s="8">
        <f t="shared" si="3"/>
        <v>13.957323987217814</v>
      </c>
      <c r="R6" s="20">
        <f t="shared" si="4"/>
        <v>8.2465725182970837E-2</v>
      </c>
      <c r="S6" s="20">
        <f t="shared" si="5"/>
        <v>3.0924646943614062E-2</v>
      </c>
      <c r="T6" s="9">
        <v>11010.940620582733</v>
      </c>
      <c r="U6" s="9">
        <v>12594.72841356668</v>
      </c>
      <c r="V6" s="9">
        <v>7817.662267508641</v>
      </c>
      <c r="W6" s="9">
        <v>131215.96291116194</v>
      </c>
      <c r="X6" s="9">
        <v>74397.391151660646</v>
      </c>
      <c r="Y6" s="9">
        <v>43617.789720178604</v>
      </c>
      <c r="Z6" s="9">
        <v>7265.2806456493327</v>
      </c>
      <c r="AA6" s="12">
        <v>1.3426163086898082</v>
      </c>
      <c r="AB6" s="9">
        <v>731917.79105181235</v>
      </c>
      <c r="AC6" s="22">
        <v>1749592</v>
      </c>
      <c r="AD6" s="9">
        <v>1474871</v>
      </c>
      <c r="AE6" s="32">
        <f t="shared" si="7"/>
        <v>0.18626781596492167</v>
      </c>
    </row>
    <row r="7" spans="1:31" ht="15.75" x14ac:dyDescent="0.25">
      <c r="A7" s="31" t="s">
        <v>24</v>
      </c>
      <c r="B7" s="4" t="s">
        <v>53</v>
      </c>
      <c r="C7" s="17">
        <v>93.28</v>
      </c>
      <c r="D7" s="17">
        <v>47.14</v>
      </c>
      <c r="E7" s="19">
        <v>140.42000000000002</v>
      </c>
      <c r="F7" s="5">
        <v>3445837.7600000002</v>
      </c>
      <c r="G7" s="5">
        <v>1777050.8800000004</v>
      </c>
      <c r="H7" s="5">
        <v>82527.02</v>
      </c>
      <c r="I7" s="6">
        <v>372</v>
      </c>
      <c r="J7" s="6">
        <v>26</v>
      </c>
      <c r="K7" s="6">
        <v>2</v>
      </c>
      <c r="L7" s="6">
        <v>1</v>
      </c>
      <c r="M7" s="5">
        <f t="shared" si="6"/>
        <v>36940.799313893658</v>
      </c>
      <c r="N7" s="5">
        <f t="shared" si="0"/>
        <v>19050.716981132078</v>
      </c>
      <c r="O7" s="5">
        <f t="shared" si="1"/>
        <v>884.72362778730701</v>
      </c>
      <c r="P7" s="6">
        <f t="shared" si="2"/>
        <v>3.9879931389365351</v>
      </c>
      <c r="Q7" s="6">
        <f t="shared" si="3"/>
        <v>0.27873070325900512</v>
      </c>
      <c r="R7" s="17">
        <f t="shared" si="4"/>
        <v>2.1440823327615779E-2</v>
      </c>
      <c r="S7" s="17">
        <f t="shared" si="5"/>
        <v>1.072041166380789E-2</v>
      </c>
      <c r="T7" s="5">
        <v>58391.683878520002</v>
      </c>
      <c r="U7" s="5">
        <v>21994.267104930754</v>
      </c>
      <c r="V7" s="5">
        <v>1788.5793059087684</v>
      </c>
      <c r="W7" s="5">
        <v>53362.498800629328</v>
      </c>
      <c r="X7" s="5">
        <v>1185.3885079909739</v>
      </c>
      <c r="Y7" s="5">
        <v>9047.9873635702224</v>
      </c>
      <c r="Z7" s="5">
        <v>2009.4604486332757</v>
      </c>
      <c r="AA7" s="13">
        <v>1.2204100931650737</v>
      </c>
      <c r="AB7" s="5">
        <v>375669.64579627663</v>
      </c>
      <c r="AC7" s="21">
        <v>1148302</v>
      </c>
      <c r="AD7" s="5">
        <v>1130089</v>
      </c>
      <c r="AE7" s="32">
        <f t="shared" si="7"/>
        <v>1.6116429767920933E-2</v>
      </c>
    </row>
    <row r="8" spans="1:31" ht="15.75" x14ac:dyDescent="0.25">
      <c r="A8" s="31" t="s">
        <v>20</v>
      </c>
      <c r="B8" s="4" t="s">
        <v>52</v>
      </c>
      <c r="C8" s="17">
        <v>69.180000000000007</v>
      </c>
      <c r="D8" s="17">
        <v>79.22</v>
      </c>
      <c r="E8" s="19">
        <v>148.4</v>
      </c>
      <c r="F8" s="5">
        <v>377126.29</v>
      </c>
      <c r="G8" s="5">
        <v>1642249.53</v>
      </c>
      <c r="H8" s="5">
        <v>1105571.82</v>
      </c>
      <c r="I8" s="6">
        <v>269</v>
      </c>
      <c r="J8" s="6">
        <v>367</v>
      </c>
      <c r="K8" s="6">
        <v>4</v>
      </c>
      <c r="L8" s="6">
        <v>5</v>
      </c>
      <c r="M8" s="5">
        <f t="shared" si="6"/>
        <v>5451.3774212200051</v>
      </c>
      <c r="N8" s="5">
        <f t="shared" si="0"/>
        <v>23738.790546400691</v>
      </c>
      <c r="O8" s="5">
        <f t="shared" si="1"/>
        <v>15981.090199479619</v>
      </c>
      <c r="P8" s="6">
        <f t="shared" si="2"/>
        <v>3.8884070540618674</v>
      </c>
      <c r="Q8" s="6">
        <f t="shared" si="3"/>
        <v>5.3050014455044803</v>
      </c>
      <c r="R8" s="17">
        <f t="shared" si="4"/>
        <v>5.7820179242555649E-2</v>
      </c>
      <c r="S8" s="17">
        <f t="shared" si="5"/>
        <v>7.2275224053194559E-2</v>
      </c>
      <c r="T8" s="5">
        <v>7362.7020986415846</v>
      </c>
      <c r="U8" s="5">
        <v>23820.00392008157</v>
      </c>
      <c r="V8" s="5">
        <v>22140.228780850448</v>
      </c>
      <c r="W8" s="5">
        <v>49204.472629910772</v>
      </c>
      <c r="X8" s="5">
        <v>21799.689459888719</v>
      </c>
      <c r="Y8" s="5">
        <v>23653.585329226418</v>
      </c>
      <c r="Z8" s="5">
        <v>12347.38180142382</v>
      </c>
      <c r="AA8" s="13" t="s">
        <v>62</v>
      </c>
      <c r="AB8" s="5">
        <v>407568.29</v>
      </c>
      <c r="AC8" s="21">
        <v>978541</v>
      </c>
      <c r="AD8" s="5">
        <v>920312</v>
      </c>
      <c r="AE8" s="32">
        <f t="shared" si="7"/>
        <v>6.3270934204921803E-2</v>
      </c>
    </row>
    <row r="9" spans="1:31" ht="15.75" x14ac:dyDescent="0.25">
      <c r="A9" s="31" t="s">
        <v>31</v>
      </c>
      <c r="B9" s="4" t="s">
        <v>51</v>
      </c>
      <c r="C9" s="17">
        <v>93.260000000000034</v>
      </c>
      <c r="D9" s="17">
        <v>68.55</v>
      </c>
      <c r="E9" s="19">
        <v>161.81000000000003</v>
      </c>
      <c r="F9" s="5">
        <v>279485.15000000002</v>
      </c>
      <c r="G9" s="5">
        <v>1380879.06</v>
      </c>
      <c r="H9" s="5">
        <v>1661270.9000000001</v>
      </c>
      <c r="I9" s="6">
        <v>290</v>
      </c>
      <c r="J9" s="6">
        <v>57</v>
      </c>
      <c r="K9" s="6">
        <v>1</v>
      </c>
      <c r="L9" s="6">
        <v>8</v>
      </c>
      <c r="M9" s="5">
        <f t="shared" si="6"/>
        <v>2996.8384087497311</v>
      </c>
      <c r="N9" s="5">
        <f t="shared" si="0"/>
        <v>14806.766673815137</v>
      </c>
      <c r="O9" s="5">
        <f>H9/$C9</f>
        <v>17813.327257130597</v>
      </c>
      <c r="P9" s="6">
        <f t="shared" si="2"/>
        <v>3.1095861033669299</v>
      </c>
      <c r="Q9" s="6">
        <f t="shared" si="3"/>
        <v>0.61119450997212077</v>
      </c>
      <c r="R9" s="17">
        <f t="shared" si="4"/>
        <v>1.0722710701265277E-2</v>
      </c>
      <c r="S9" s="17">
        <f t="shared" si="5"/>
        <v>8.5781685610122213E-2</v>
      </c>
      <c r="T9" s="5">
        <v>4996.6629742487685</v>
      </c>
      <c r="U9" s="5">
        <v>18031.44047343366</v>
      </c>
      <c r="V9" s="5">
        <v>37985.482059606613</v>
      </c>
      <c r="W9" s="5">
        <v>43889.068376355324</v>
      </c>
      <c r="X9" s="5">
        <v>2741.7469338557171</v>
      </c>
      <c r="Y9" s="5">
        <v>4772.9527592694149</v>
      </c>
      <c r="Z9" s="5">
        <v>16960.341623045657</v>
      </c>
      <c r="AA9" s="13">
        <v>1.1829378630545544</v>
      </c>
      <c r="AB9" s="5">
        <v>328889.6819248558</v>
      </c>
      <c r="AC9" s="21">
        <v>836600</v>
      </c>
      <c r="AD9" s="5">
        <v>830461</v>
      </c>
      <c r="AE9" s="32">
        <f t="shared" si="7"/>
        <v>7.3922797097034053E-3</v>
      </c>
    </row>
    <row r="10" spans="1:31" ht="15.75" x14ac:dyDescent="0.25">
      <c r="A10" s="31" t="s">
        <v>26</v>
      </c>
      <c r="B10" s="4" t="s">
        <v>50</v>
      </c>
      <c r="C10" s="17">
        <v>71.949999999999989</v>
      </c>
      <c r="D10" s="17">
        <v>41.48</v>
      </c>
      <c r="E10" s="19">
        <v>113.42999999999998</v>
      </c>
      <c r="F10" s="5">
        <v>211099.18999999997</v>
      </c>
      <c r="G10" s="5">
        <v>2512878.4500000002</v>
      </c>
      <c r="H10" s="5">
        <v>41873.769999999997</v>
      </c>
      <c r="I10" s="6">
        <v>183</v>
      </c>
      <c r="J10" s="6">
        <v>20</v>
      </c>
      <c r="K10" s="6">
        <v>2</v>
      </c>
      <c r="L10" s="6">
        <v>6</v>
      </c>
      <c r="M10" s="5">
        <f t="shared" si="6"/>
        <v>2933.9706740792217</v>
      </c>
      <c r="N10" s="5">
        <f t="shared" si="0"/>
        <v>34925.343293954145</v>
      </c>
      <c r="O10" s="5">
        <f t="shared" si="1"/>
        <v>581.98429464906189</v>
      </c>
      <c r="P10" s="6">
        <f t="shared" si="2"/>
        <v>2.5434329395413484</v>
      </c>
      <c r="Q10" s="6">
        <f t="shared" si="3"/>
        <v>0.27797081306462823</v>
      </c>
      <c r="R10" s="17">
        <f t="shared" si="4"/>
        <v>2.7797081306462825E-2</v>
      </c>
      <c r="S10" s="17">
        <f t="shared" si="5"/>
        <v>8.3391243919388472E-2</v>
      </c>
      <c r="T10" s="5">
        <v>3638.1785147506148</v>
      </c>
      <c r="U10" s="5">
        <v>31631.688741612361</v>
      </c>
      <c r="V10" s="5">
        <v>922.98653590371759</v>
      </c>
      <c r="W10" s="5">
        <v>26698.420695969467</v>
      </c>
      <c r="X10" s="5">
        <v>927.38191937539534</v>
      </c>
      <c r="Y10" s="5">
        <v>9202.2335128870327</v>
      </c>
      <c r="Z10" s="5">
        <v>12262.30113296994</v>
      </c>
      <c r="AA10" s="13">
        <v>1.162142225034754</v>
      </c>
      <c r="AB10" s="5">
        <v>216797.50544166478</v>
      </c>
      <c r="AC10" s="21">
        <v>865836</v>
      </c>
      <c r="AD10" s="5">
        <v>858703</v>
      </c>
      <c r="AE10" s="32">
        <f t="shared" si="7"/>
        <v>8.3067137298926397E-3</v>
      </c>
    </row>
    <row r="11" spans="1:31" ht="15.75" x14ac:dyDescent="0.25">
      <c r="A11" s="31" t="s">
        <v>30</v>
      </c>
      <c r="B11" s="4" t="s">
        <v>49</v>
      </c>
      <c r="C11" s="17">
        <v>86.37</v>
      </c>
      <c r="D11" s="17">
        <v>137.73999999999998</v>
      </c>
      <c r="E11" s="19">
        <v>224.10999999999999</v>
      </c>
      <c r="F11" s="5">
        <v>591055.22</v>
      </c>
      <c r="G11" s="5">
        <v>1982745.5399999996</v>
      </c>
      <c r="H11" s="5">
        <v>329450.46000000002</v>
      </c>
      <c r="I11" s="6">
        <v>779</v>
      </c>
      <c r="J11" s="6">
        <v>1634</v>
      </c>
      <c r="K11" s="6">
        <v>5</v>
      </c>
      <c r="L11" s="6">
        <v>0</v>
      </c>
      <c r="M11" s="5">
        <f t="shared" si="6"/>
        <v>6843.2930415653573</v>
      </c>
      <c r="N11" s="5">
        <f t="shared" si="0"/>
        <v>22956.414727335876</v>
      </c>
      <c r="O11" s="5">
        <f t="shared" si="1"/>
        <v>3814.408475164988</v>
      </c>
      <c r="P11" s="6">
        <f t="shared" si="2"/>
        <v>9.0193354173902964</v>
      </c>
      <c r="Q11" s="6">
        <f t="shared" si="3"/>
        <v>18.918605997452818</v>
      </c>
      <c r="R11" s="17">
        <f t="shared" si="4"/>
        <v>5.7890471228435797E-2</v>
      </c>
      <c r="S11" s="17">
        <f t="shared" si="5"/>
        <v>0</v>
      </c>
      <c r="T11" s="5">
        <v>12630.058482779245</v>
      </c>
      <c r="U11" s="5">
        <v>30945.517133311489</v>
      </c>
      <c r="V11" s="5">
        <v>9003.747085253679</v>
      </c>
      <c r="W11" s="5">
        <v>140913.24186498791</v>
      </c>
      <c r="X11" s="5">
        <v>93942.161243325289</v>
      </c>
      <c r="Y11" s="5">
        <v>28524.177128704476</v>
      </c>
      <c r="Z11" s="5">
        <v>0</v>
      </c>
      <c r="AA11" s="13">
        <v>1.4036001285343791</v>
      </c>
      <c r="AB11" s="5">
        <v>803195.81306680129</v>
      </c>
      <c r="AC11" s="21">
        <v>1127052</v>
      </c>
      <c r="AD11" s="5">
        <v>879859</v>
      </c>
      <c r="AE11" s="32">
        <f t="shared" si="7"/>
        <v>0.28094615159929032</v>
      </c>
    </row>
    <row r="12" spans="1:31" ht="15.75" x14ac:dyDescent="0.25">
      <c r="A12" s="31" t="s">
        <v>28</v>
      </c>
      <c r="B12" s="4" t="s">
        <v>48</v>
      </c>
      <c r="C12" s="17">
        <v>65.169999999999973</v>
      </c>
      <c r="D12" s="17">
        <v>23.31</v>
      </c>
      <c r="E12" s="19">
        <v>88.479999999999976</v>
      </c>
      <c r="F12" s="5">
        <v>245390.87</v>
      </c>
      <c r="G12" s="5">
        <v>1491636.1499999997</v>
      </c>
      <c r="H12" s="5">
        <v>165401.1</v>
      </c>
      <c r="I12" s="6">
        <v>143</v>
      </c>
      <c r="J12" s="6">
        <v>147</v>
      </c>
      <c r="K12" s="6">
        <v>2</v>
      </c>
      <c r="L12" s="6">
        <v>2</v>
      </c>
      <c r="M12" s="5">
        <f t="shared" si="6"/>
        <v>3765.3961945680544</v>
      </c>
      <c r="N12" s="5">
        <f t="shared" si="0"/>
        <v>22888.386527543353</v>
      </c>
      <c r="O12" s="5">
        <f t="shared" si="1"/>
        <v>2537.994475985884</v>
      </c>
      <c r="P12" s="6">
        <f t="shared" si="2"/>
        <v>2.1942611631118623</v>
      </c>
      <c r="Q12" s="6">
        <f t="shared" si="3"/>
        <v>2.2556390977443619</v>
      </c>
      <c r="R12" s="17">
        <f t="shared" si="4"/>
        <v>3.0688967316249822E-2</v>
      </c>
      <c r="S12" s="17">
        <f t="shared" si="5"/>
        <v>3.0688967316249822E-2</v>
      </c>
      <c r="T12" s="5">
        <v>4011.1527925796308</v>
      </c>
      <c r="U12" s="5">
        <v>17808.492746496606</v>
      </c>
      <c r="V12" s="5">
        <v>3457.8413479396645</v>
      </c>
      <c r="W12" s="5">
        <v>19787.179203095853</v>
      </c>
      <c r="X12" s="5">
        <v>6464.8630702585069</v>
      </c>
      <c r="Y12" s="5">
        <v>8727.8367972200904</v>
      </c>
      <c r="Z12" s="5">
        <v>3876.7169186716283</v>
      </c>
      <c r="AA12" s="13">
        <v>1.1419355827410056</v>
      </c>
      <c r="AB12" s="5">
        <v>163034.57937737543</v>
      </c>
      <c r="AC12" s="21">
        <v>746574</v>
      </c>
      <c r="AD12" s="5">
        <v>719286</v>
      </c>
      <c r="AE12" s="32">
        <f t="shared" si="7"/>
        <v>3.7937621474629007E-2</v>
      </c>
    </row>
    <row r="13" spans="1:31" ht="15.75" x14ac:dyDescent="0.25">
      <c r="A13" s="31" t="s">
        <v>25</v>
      </c>
      <c r="B13" s="4" t="s">
        <v>47</v>
      </c>
      <c r="C13" s="17">
        <v>43.380000000000017</v>
      </c>
      <c r="D13" s="17">
        <v>75.260000000000005</v>
      </c>
      <c r="E13" s="19">
        <v>118.64000000000001</v>
      </c>
      <c r="F13" s="5">
        <v>645439.88</v>
      </c>
      <c r="G13" s="5">
        <v>2204174.5499999998</v>
      </c>
      <c r="H13" s="5">
        <v>108020.67</v>
      </c>
      <c r="I13" s="6">
        <v>159</v>
      </c>
      <c r="J13" s="6">
        <v>99</v>
      </c>
      <c r="K13" s="6">
        <v>0</v>
      </c>
      <c r="L13" s="6">
        <v>0</v>
      </c>
      <c r="M13" s="5">
        <f t="shared" si="6"/>
        <v>14878.743199631161</v>
      </c>
      <c r="N13" s="5">
        <f t="shared" si="0"/>
        <v>50810.847164591956</v>
      </c>
      <c r="O13" s="5">
        <f t="shared" si="1"/>
        <v>2490.1030428769009</v>
      </c>
      <c r="P13" s="6">
        <f t="shared" si="2"/>
        <v>3.6652835408022115</v>
      </c>
      <c r="Q13" s="6">
        <f t="shared" si="3"/>
        <v>2.2821576763485467</v>
      </c>
      <c r="R13" s="17">
        <f t="shared" si="4"/>
        <v>0</v>
      </c>
      <c r="S13" s="17">
        <f t="shared" si="5"/>
        <v>0</v>
      </c>
      <c r="T13" s="5">
        <v>14159.413823410927</v>
      </c>
      <c r="U13" s="5">
        <v>35317.416018611009</v>
      </c>
      <c r="V13" s="5">
        <v>3030.7646292151167</v>
      </c>
      <c r="W13" s="5">
        <v>29527.293955298166</v>
      </c>
      <c r="X13" s="5">
        <v>5843.2687906272358</v>
      </c>
      <c r="Y13" s="5">
        <v>0</v>
      </c>
      <c r="Z13" s="5">
        <v>0</v>
      </c>
      <c r="AA13" s="13">
        <v>1.2177022097668591</v>
      </c>
      <c r="AB13" s="5">
        <v>223394.14170779206</v>
      </c>
      <c r="AC13" s="21">
        <v>491540</v>
      </c>
      <c r="AD13" s="5">
        <v>530597</v>
      </c>
      <c r="AE13" s="32">
        <f t="shared" si="7"/>
        <v>-7.3609537935570693E-2</v>
      </c>
    </row>
    <row r="14" spans="1:31" ht="30" x14ac:dyDescent="0.25">
      <c r="A14" s="31" t="s">
        <v>34</v>
      </c>
      <c r="B14" s="4" t="s">
        <v>46</v>
      </c>
      <c r="C14" s="17">
        <v>42.829999999999991</v>
      </c>
      <c r="D14" s="17">
        <v>27.94</v>
      </c>
      <c r="E14" s="19">
        <v>70.77</v>
      </c>
      <c r="F14" s="5">
        <v>102358.07</v>
      </c>
      <c r="G14" s="5">
        <v>2238598.4699999997</v>
      </c>
      <c r="H14" s="5">
        <v>11029.220000000001</v>
      </c>
      <c r="I14" s="6">
        <v>134</v>
      </c>
      <c r="J14" s="6">
        <v>63</v>
      </c>
      <c r="K14" s="6">
        <v>3</v>
      </c>
      <c r="L14" s="6">
        <v>2</v>
      </c>
      <c r="M14" s="5">
        <f t="shared" si="6"/>
        <v>2389.8685500817191</v>
      </c>
      <c r="N14" s="5">
        <f t="shared" si="0"/>
        <v>52267.066775624568</v>
      </c>
      <c r="O14" s="5">
        <f t="shared" si="1"/>
        <v>257.51155731963587</v>
      </c>
      <c r="P14" s="6">
        <f t="shared" si="2"/>
        <v>3.1286481438244227</v>
      </c>
      <c r="Q14" s="6">
        <f t="shared" si="3"/>
        <v>1.4709315900070048</v>
      </c>
      <c r="R14" s="17">
        <f t="shared" si="4"/>
        <v>7.0044361428904994E-2</v>
      </c>
      <c r="S14" s="17">
        <f t="shared" si="5"/>
        <v>4.6696240952603323E-2</v>
      </c>
      <c r="T14" s="5">
        <v>1795.6008402809994</v>
      </c>
      <c r="U14" s="5">
        <v>28682.524467385323</v>
      </c>
      <c r="V14" s="5">
        <v>247.45052283050711</v>
      </c>
      <c r="W14" s="5">
        <v>19898.922211510086</v>
      </c>
      <c r="X14" s="5">
        <v>2973.4418646494591</v>
      </c>
      <c r="Y14" s="5">
        <v>14049.950112672059</v>
      </c>
      <c r="Z14" s="5">
        <v>4160.4565998634507</v>
      </c>
      <c r="AA14" s="13">
        <v>1.225320166747387</v>
      </c>
      <c r="AB14" s="5">
        <v>182543.24474292813</v>
      </c>
      <c r="AC14" s="21">
        <v>542045</v>
      </c>
      <c r="AD14" s="5">
        <v>587179</v>
      </c>
      <c r="AE14" s="32">
        <f t="shared" si="7"/>
        <v>-7.686582796728085E-2</v>
      </c>
    </row>
    <row r="15" spans="1:31" ht="15.75" x14ac:dyDescent="0.25">
      <c r="A15" s="31" t="s">
        <v>32</v>
      </c>
      <c r="B15" s="4" t="s">
        <v>45</v>
      </c>
      <c r="C15" s="17">
        <v>47.030000000000008</v>
      </c>
      <c r="D15" s="17">
        <v>90.21</v>
      </c>
      <c r="E15" s="19">
        <v>137.24</v>
      </c>
      <c r="F15" s="5">
        <v>100221.16000000002</v>
      </c>
      <c r="G15" s="5">
        <v>976861.90000000014</v>
      </c>
      <c r="H15" s="5">
        <v>237631.56999999998</v>
      </c>
      <c r="I15" s="6">
        <v>113</v>
      </c>
      <c r="J15" s="6">
        <v>144</v>
      </c>
      <c r="K15" s="6">
        <v>1</v>
      </c>
      <c r="L15" s="6">
        <v>3</v>
      </c>
      <c r="M15" s="5">
        <f t="shared" si="6"/>
        <v>2131.0048904954283</v>
      </c>
      <c r="N15" s="5">
        <f t="shared" si="0"/>
        <v>20771.037635551776</v>
      </c>
      <c r="O15" s="5">
        <f t="shared" si="1"/>
        <v>5052.7656814799047</v>
      </c>
      <c r="P15" s="6">
        <f t="shared" si="2"/>
        <v>2.4027216670210501</v>
      </c>
      <c r="Q15" s="6">
        <f t="shared" si="3"/>
        <v>3.0618753986816918</v>
      </c>
      <c r="R15" s="17">
        <f t="shared" si="4"/>
        <v>2.1263023601956196E-2</v>
      </c>
      <c r="S15" s="17">
        <f t="shared" si="5"/>
        <v>6.3789070805868583E-2</v>
      </c>
      <c r="T15" s="5">
        <v>2273.1738086846699</v>
      </c>
      <c r="U15" s="5">
        <v>16183.030342750038</v>
      </c>
      <c r="V15" s="5">
        <v>6893.3958809831065</v>
      </c>
      <c r="W15" s="5">
        <v>21696.451321269058</v>
      </c>
      <c r="X15" s="5">
        <v>8787.531632076043</v>
      </c>
      <c r="Y15" s="5">
        <v>6055.3469868275261</v>
      </c>
      <c r="Z15" s="5">
        <v>8068.9637046393455</v>
      </c>
      <c r="AA15" s="13">
        <v>1.1546142259400363</v>
      </c>
      <c r="AB15" s="5">
        <v>177839.2277285665</v>
      </c>
      <c r="AC15" s="21">
        <v>522425</v>
      </c>
      <c r="AD15" s="5">
        <v>526479</v>
      </c>
      <c r="AE15" s="32">
        <f t="shared" si="7"/>
        <v>-7.7002121642078787E-3</v>
      </c>
    </row>
    <row r="16" spans="1:31" ht="15.75" x14ac:dyDescent="0.25">
      <c r="A16" s="31" t="s">
        <v>27</v>
      </c>
      <c r="B16" s="4" t="s">
        <v>44</v>
      </c>
      <c r="C16" s="17">
        <v>37.380000000000003</v>
      </c>
      <c r="D16" s="17">
        <v>13.82</v>
      </c>
      <c r="E16" s="19">
        <v>51.2</v>
      </c>
      <c r="F16" s="5">
        <v>461032.47000000003</v>
      </c>
      <c r="G16" s="5">
        <v>766652.96</v>
      </c>
      <c r="H16" s="5">
        <v>37373.320000000007</v>
      </c>
      <c r="I16" s="6">
        <v>48</v>
      </c>
      <c r="J16" s="6">
        <v>14</v>
      </c>
      <c r="K16" s="6">
        <v>1</v>
      </c>
      <c r="L16" s="6">
        <v>4</v>
      </c>
      <c r="M16" s="5">
        <f t="shared" si="6"/>
        <v>12333.666934189407</v>
      </c>
      <c r="N16" s="5">
        <f t="shared" si="0"/>
        <v>20509.710005350451</v>
      </c>
      <c r="O16" s="5">
        <f t="shared" si="1"/>
        <v>999.82129481005893</v>
      </c>
      <c r="P16" s="6">
        <f t="shared" si="2"/>
        <v>1.2841091492776886</v>
      </c>
      <c r="Q16" s="6">
        <f t="shared" si="3"/>
        <v>0.37453183520599248</v>
      </c>
      <c r="R16" s="17">
        <f t="shared" si="4"/>
        <v>2.6752273943285176E-2</v>
      </c>
      <c r="S16" s="17">
        <f t="shared" si="5"/>
        <v>0.1070090957731407</v>
      </c>
      <c r="T16" s="5">
        <v>7558.5551472120815</v>
      </c>
      <c r="U16" s="5">
        <v>9180.3565362182562</v>
      </c>
      <c r="V16" s="5">
        <v>783.65483370683728</v>
      </c>
      <c r="W16" s="5">
        <v>6661.7074173830752</v>
      </c>
      <c r="X16" s="5">
        <v>617.54199896283671</v>
      </c>
      <c r="Y16" s="5">
        <v>4376.9651499124766</v>
      </c>
      <c r="Z16" s="5">
        <v>7776.6141798189301</v>
      </c>
      <c r="AA16" s="13">
        <v>1.1421648412916972</v>
      </c>
      <c r="AB16" s="5">
        <v>93943.922673491121</v>
      </c>
      <c r="AC16" s="21">
        <v>429162</v>
      </c>
      <c r="AD16" s="5">
        <v>430830</v>
      </c>
      <c r="AE16" s="32">
        <f t="shared" si="7"/>
        <v>-3.8715966854675856E-3</v>
      </c>
    </row>
    <row r="17" spans="1:31" ht="15.75" x14ac:dyDescent="0.25">
      <c r="A17" s="31" t="s">
        <v>22</v>
      </c>
      <c r="B17" s="4" t="s">
        <v>43</v>
      </c>
      <c r="C17" s="17">
        <v>31.689999999999998</v>
      </c>
      <c r="D17" s="17">
        <v>50.6</v>
      </c>
      <c r="E17" s="19">
        <v>82.289999999999992</v>
      </c>
      <c r="F17" s="5">
        <v>124376.85</v>
      </c>
      <c r="G17" s="5">
        <v>707116.1100000001</v>
      </c>
      <c r="H17" s="5">
        <v>15364.56</v>
      </c>
      <c r="I17" s="6">
        <v>127</v>
      </c>
      <c r="J17" s="6">
        <v>173</v>
      </c>
      <c r="K17" s="6">
        <v>0</v>
      </c>
      <c r="L17" s="6">
        <v>0</v>
      </c>
      <c r="M17" s="5">
        <f t="shared" si="6"/>
        <v>3924.7980435468608</v>
      </c>
      <c r="N17" s="5">
        <f t="shared" si="0"/>
        <v>22313.540864626069</v>
      </c>
      <c r="O17" s="5">
        <f t="shared" si="1"/>
        <v>484.83938150836229</v>
      </c>
      <c r="P17" s="6">
        <f t="shared" si="2"/>
        <v>4.0075733669927427</v>
      </c>
      <c r="Q17" s="6">
        <f t="shared" si="3"/>
        <v>5.4591353739349957</v>
      </c>
      <c r="R17" s="17">
        <f t="shared" si="4"/>
        <v>0</v>
      </c>
      <c r="S17" s="17">
        <f t="shared" si="5"/>
        <v>0</v>
      </c>
      <c r="T17" s="5">
        <v>2658.7521878029543</v>
      </c>
      <c r="U17" s="5">
        <v>11040.341243976796</v>
      </c>
      <c r="V17" s="5">
        <v>420.06287365598121</v>
      </c>
      <c r="W17" s="5">
        <v>22981.537068387166</v>
      </c>
      <c r="X17" s="5">
        <v>9949.8286288268391</v>
      </c>
      <c r="Y17" s="5">
        <v>0</v>
      </c>
      <c r="Z17" s="5">
        <v>0</v>
      </c>
      <c r="AA17" s="13">
        <v>1.1637437841272997</v>
      </c>
      <c r="AB17" s="5">
        <v>119606.63847002905</v>
      </c>
      <c r="AC17" s="21">
        <v>424567</v>
      </c>
      <c r="AD17" s="5">
        <v>460085</v>
      </c>
      <c r="AE17" s="32">
        <f t="shared" si="7"/>
        <v>-7.7198778486584005E-2</v>
      </c>
    </row>
    <row r="18" spans="1:31" ht="15.75" x14ac:dyDescent="0.25">
      <c r="A18" s="31" t="s">
        <v>33</v>
      </c>
      <c r="B18" s="4" t="s">
        <v>42</v>
      </c>
      <c r="C18" s="17">
        <v>31.94</v>
      </c>
      <c r="D18" s="17">
        <v>33.169999999999995</v>
      </c>
      <c r="E18" s="19">
        <v>65.11</v>
      </c>
      <c r="F18" s="5">
        <v>259934</v>
      </c>
      <c r="G18" s="5">
        <v>495649.05999999994</v>
      </c>
      <c r="H18" s="5">
        <v>36244.26</v>
      </c>
      <c r="I18" s="6">
        <v>105</v>
      </c>
      <c r="J18" s="6">
        <v>111</v>
      </c>
      <c r="K18" s="6">
        <v>1</v>
      </c>
      <c r="L18" s="6">
        <v>3</v>
      </c>
      <c r="M18" s="5">
        <f t="shared" si="6"/>
        <v>8138.1966186599875</v>
      </c>
      <c r="N18" s="5">
        <f t="shared" si="0"/>
        <v>15518.12961803381</v>
      </c>
      <c r="O18" s="5">
        <f t="shared" si="1"/>
        <v>1134.7608015028179</v>
      </c>
      <c r="P18" s="6">
        <f t="shared" si="2"/>
        <v>3.2874139010644958</v>
      </c>
      <c r="Q18" s="6">
        <f t="shared" si="3"/>
        <v>3.4752661239824669</v>
      </c>
      <c r="R18" s="17">
        <f t="shared" si="4"/>
        <v>3.1308703819661866E-2</v>
      </c>
      <c r="S18" s="17">
        <f t="shared" si="5"/>
        <v>9.3926111458985592E-2</v>
      </c>
      <c r="T18" s="5">
        <v>4967.3922691886037</v>
      </c>
      <c r="U18" s="5">
        <v>6918.199994290735</v>
      </c>
      <c r="V18" s="5">
        <v>885.85056983579238</v>
      </c>
      <c r="W18" s="5">
        <v>16986.023109974351</v>
      </c>
      <c r="X18" s="5">
        <v>5707.1532796968077</v>
      </c>
      <c r="Y18" s="5">
        <v>5101.8910853455682</v>
      </c>
      <c r="Z18" s="5">
        <v>6798.45004460171</v>
      </c>
      <c r="AA18" s="13">
        <v>1.182943853093509</v>
      </c>
      <c r="AB18" s="5">
        <v>120405.96890214185</v>
      </c>
      <c r="AC18" s="21">
        <v>306269</v>
      </c>
      <c r="AD18" s="5">
        <v>286044</v>
      </c>
      <c r="AE18" s="32">
        <f t="shared" si="7"/>
        <v>7.0705905385185494E-2</v>
      </c>
    </row>
    <row r="19" spans="1:31" ht="15.75" x14ac:dyDescent="0.25">
      <c r="A19" s="31" t="s">
        <v>15</v>
      </c>
      <c r="B19" s="4" t="s">
        <v>41</v>
      </c>
      <c r="C19" s="17">
        <v>30.979999999999986</v>
      </c>
      <c r="D19" s="17">
        <v>19.22</v>
      </c>
      <c r="E19" s="19">
        <v>50.199999999999989</v>
      </c>
      <c r="F19" s="5">
        <v>18539</v>
      </c>
      <c r="G19" s="5">
        <v>194479.41</v>
      </c>
      <c r="H19" s="5">
        <v>3000</v>
      </c>
      <c r="I19" s="6">
        <v>95</v>
      </c>
      <c r="J19" s="6">
        <v>127</v>
      </c>
      <c r="K19" s="6">
        <v>3</v>
      </c>
      <c r="L19" s="6">
        <v>3</v>
      </c>
      <c r="M19" s="5">
        <f t="shared" si="6"/>
        <v>598.41833440929656</v>
      </c>
      <c r="N19" s="5">
        <f t="shared" si="0"/>
        <v>6277.5794060684339</v>
      </c>
      <c r="O19" s="5">
        <f t="shared" si="1"/>
        <v>96.836668818592685</v>
      </c>
      <c r="P19" s="6">
        <f t="shared" si="2"/>
        <v>3.0664945125887684</v>
      </c>
      <c r="Q19" s="6">
        <f t="shared" si="3"/>
        <v>4.0994189799870906</v>
      </c>
      <c r="R19" s="17">
        <f t="shared" si="4"/>
        <v>9.683666881859268E-2</v>
      </c>
      <c r="S19" s="17">
        <f t="shared" si="5"/>
        <v>9.683666881859268E-2</v>
      </c>
      <c r="T19" s="5">
        <v>745.2625654359158</v>
      </c>
      <c r="U19" s="5">
        <v>6120.4668390465613</v>
      </c>
      <c r="V19" s="5">
        <v>364.92772173990028</v>
      </c>
      <c r="W19" s="5">
        <v>8565.6112056720049</v>
      </c>
      <c r="X19" s="5">
        <v>8834.7534146576381</v>
      </c>
      <c r="Y19" s="5">
        <v>6191.2838890120447</v>
      </c>
      <c r="Z19" s="5">
        <v>422.13299243263941</v>
      </c>
      <c r="AA19" s="13">
        <v>1.1573575991742544</v>
      </c>
      <c r="AB19" s="5">
        <v>79426.159713325906</v>
      </c>
      <c r="AC19" s="21">
        <v>305112</v>
      </c>
      <c r="AD19" s="5">
        <v>286528</v>
      </c>
      <c r="AE19" s="32">
        <f t="shared" si="7"/>
        <v>6.4859280768371677E-2</v>
      </c>
    </row>
    <row r="20" spans="1:31" ht="15.75" x14ac:dyDescent="0.25">
      <c r="A20" s="31" t="s">
        <v>17</v>
      </c>
      <c r="B20" s="4" t="s">
        <v>40</v>
      </c>
      <c r="C20" s="17">
        <v>16.099999999999998</v>
      </c>
      <c r="D20" s="17">
        <v>16.989999999999998</v>
      </c>
      <c r="E20" s="19">
        <v>33.089999999999996</v>
      </c>
      <c r="F20" s="5">
        <v>304836.27</v>
      </c>
      <c r="G20" s="5">
        <v>295094.46000000002</v>
      </c>
      <c r="H20" s="5">
        <v>16054.35</v>
      </c>
      <c r="I20" s="6">
        <v>206</v>
      </c>
      <c r="J20" s="6">
        <v>178</v>
      </c>
      <c r="K20" s="6">
        <v>3</v>
      </c>
      <c r="L20" s="6">
        <v>22</v>
      </c>
      <c r="M20" s="5">
        <f t="shared" si="6"/>
        <v>18933.929813664599</v>
      </c>
      <c r="N20" s="5">
        <f t="shared" si="0"/>
        <v>18328.848447204971</v>
      </c>
      <c r="O20" s="5">
        <f t="shared" si="1"/>
        <v>997.16459627329209</v>
      </c>
      <c r="P20" s="6">
        <f t="shared" si="2"/>
        <v>12.795031055900623</v>
      </c>
      <c r="Q20" s="6">
        <f t="shared" si="3"/>
        <v>11.055900621118013</v>
      </c>
      <c r="R20" s="17">
        <f t="shared" si="4"/>
        <v>0.18633540372670809</v>
      </c>
      <c r="S20" s="17">
        <f t="shared" si="5"/>
        <v>1.3664596273291927</v>
      </c>
      <c r="T20" s="5">
        <v>13185.103501778838</v>
      </c>
      <c r="U20" s="5">
        <v>9992.3095364221736</v>
      </c>
      <c r="V20" s="5">
        <v>2101.2234044459342</v>
      </c>
      <c r="W20" s="5">
        <v>19984.619072844347</v>
      </c>
      <c r="X20" s="5">
        <v>13323.07938189623</v>
      </c>
      <c r="Y20" s="5">
        <v>6661.5396909481151</v>
      </c>
      <c r="Z20" s="5">
        <v>3330.7698454740575</v>
      </c>
      <c r="AA20" s="13">
        <v>1.6176828266323737</v>
      </c>
      <c r="AB20" s="5">
        <v>174333.05269381305</v>
      </c>
      <c r="AC20" s="21">
        <v>191372</v>
      </c>
      <c r="AD20" s="5">
        <v>185627</v>
      </c>
      <c r="AE20" s="32">
        <f t="shared" si="7"/>
        <v>3.0949161490515926E-2</v>
      </c>
    </row>
    <row r="21" spans="1:31" ht="15.75" x14ac:dyDescent="0.25">
      <c r="A21" s="31" t="s">
        <v>16</v>
      </c>
      <c r="B21" s="4" t="s">
        <v>39</v>
      </c>
      <c r="C21" s="17">
        <v>18.309999999999999</v>
      </c>
      <c r="D21" s="17">
        <v>7.6100000000000012</v>
      </c>
      <c r="E21" s="19">
        <v>25.92</v>
      </c>
      <c r="F21" s="5">
        <v>350308.1</v>
      </c>
      <c r="G21" s="5">
        <v>139874.83000000002</v>
      </c>
      <c r="H21" s="5">
        <v>31288.36</v>
      </c>
      <c r="I21" s="6">
        <v>47</v>
      </c>
      <c r="J21" s="6">
        <v>66</v>
      </c>
      <c r="K21" s="6">
        <v>0</v>
      </c>
      <c r="L21" s="6">
        <v>0</v>
      </c>
      <c r="M21" s="5">
        <f t="shared" si="6"/>
        <v>19132.06444565811</v>
      </c>
      <c r="N21" s="5">
        <f t="shared" si="0"/>
        <v>7639.2588749317329</v>
      </c>
      <c r="O21" s="5">
        <f t="shared" si="1"/>
        <v>1708.8126706717642</v>
      </c>
      <c r="P21" s="6">
        <f t="shared" si="2"/>
        <v>2.5669033315128349</v>
      </c>
      <c r="Q21" s="6">
        <f t="shared" si="3"/>
        <v>3.6045876570180231</v>
      </c>
      <c r="R21" s="17">
        <f t="shared" si="4"/>
        <v>0</v>
      </c>
      <c r="S21" s="17">
        <f t="shared" si="5"/>
        <v>0</v>
      </c>
      <c r="T21" s="5">
        <v>13578.616473846534</v>
      </c>
      <c r="U21" s="5">
        <v>4244.5615189321106</v>
      </c>
      <c r="V21" s="5">
        <v>3669.8705115430021</v>
      </c>
      <c r="W21" s="5">
        <v>4086.1560685283939</v>
      </c>
      <c r="X21" s="5">
        <v>4427.0760943272016</v>
      </c>
      <c r="Y21" s="5">
        <v>0</v>
      </c>
      <c r="Z21" s="5">
        <v>0</v>
      </c>
      <c r="AA21" s="13">
        <v>1.2651782445580224</v>
      </c>
      <c r="AB21" s="5">
        <v>76278.65134816512</v>
      </c>
      <c r="AC21" s="21">
        <v>152575</v>
      </c>
      <c r="AD21" s="5">
        <v>143615</v>
      </c>
      <c r="AE21" s="32">
        <f t="shared" si="7"/>
        <v>6.2389026215924522E-2</v>
      </c>
    </row>
    <row r="22" spans="1:31" ht="15.75" x14ac:dyDescent="0.25">
      <c r="A22" s="31" t="s">
        <v>19</v>
      </c>
      <c r="B22" s="4" t="s">
        <v>38</v>
      </c>
      <c r="C22" s="20">
        <v>7.63</v>
      </c>
      <c r="D22" s="20">
        <v>0.1</v>
      </c>
      <c r="E22" s="19">
        <v>7.7299999999999995</v>
      </c>
      <c r="F22" s="5">
        <v>31615</v>
      </c>
      <c r="G22" s="5">
        <v>32320</v>
      </c>
      <c r="H22" s="5">
        <v>0</v>
      </c>
      <c r="I22" s="6">
        <v>12</v>
      </c>
      <c r="J22" s="6">
        <v>38</v>
      </c>
      <c r="K22" s="8">
        <v>0</v>
      </c>
      <c r="L22" s="8">
        <v>0</v>
      </c>
      <c r="M22" s="9">
        <f t="shared" si="6"/>
        <v>4143.5124508519002</v>
      </c>
      <c r="N22" s="9">
        <f t="shared" si="0"/>
        <v>4235.9108781127134</v>
      </c>
      <c r="O22" s="9">
        <f t="shared" si="1"/>
        <v>0</v>
      </c>
      <c r="P22" s="8">
        <f t="shared" si="2"/>
        <v>1.5727391874180865</v>
      </c>
      <c r="Q22" s="8">
        <f t="shared" si="3"/>
        <v>4.980340760157274</v>
      </c>
      <c r="R22" s="20">
        <f t="shared" si="4"/>
        <v>0</v>
      </c>
      <c r="S22" s="20">
        <f t="shared" si="5"/>
        <v>0</v>
      </c>
      <c r="T22" s="9">
        <v>1136.110931980606</v>
      </c>
      <c r="U22" s="9">
        <v>909.25735543521591</v>
      </c>
      <c r="V22" s="9">
        <v>0</v>
      </c>
      <c r="W22" s="9">
        <v>967.20948874068677</v>
      </c>
      <c r="X22" s="9">
        <v>2363.0823588833014</v>
      </c>
      <c r="Y22" s="9">
        <v>0</v>
      </c>
      <c r="Z22" s="9">
        <v>0</v>
      </c>
      <c r="AA22" s="12">
        <v>1.1229699860915903</v>
      </c>
      <c r="AB22" s="9">
        <v>13665.409243987651</v>
      </c>
      <c r="AC22" s="22">
        <v>91748</v>
      </c>
      <c r="AD22" s="9">
        <v>41569</v>
      </c>
      <c r="AE22" s="32">
        <f t="shared" si="7"/>
        <v>1.2071255021771032</v>
      </c>
    </row>
    <row r="23" spans="1:31" ht="15.75" x14ac:dyDescent="0.25">
      <c r="A23" s="31" t="s">
        <v>59</v>
      </c>
      <c r="B23" s="4" t="s">
        <v>60</v>
      </c>
      <c r="C23" s="20">
        <v>8.2900000000000009</v>
      </c>
      <c r="D23" s="20">
        <v>7.5</v>
      </c>
      <c r="E23" s="19">
        <v>15.790000000000001</v>
      </c>
      <c r="F23" s="5">
        <v>19862</v>
      </c>
      <c r="G23" s="5">
        <v>86606</v>
      </c>
      <c r="H23" s="5">
        <v>52414.78</v>
      </c>
      <c r="I23" s="6">
        <v>21</v>
      </c>
      <c r="J23" s="6">
        <v>86</v>
      </c>
      <c r="K23" s="8">
        <v>1</v>
      </c>
      <c r="L23" s="8">
        <v>0</v>
      </c>
      <c r="M23" s="9">
        <f>F23/$C23</f>
        <v>2395.8986731001205</v>
      </c>
      <c r="N23" s="9">
        <f t="shared" si="0"/>
        <v>10447.04463208685</v>
      </c>
      <c r="O23" s="9">
        <f t="shared" si="1"/>
        <v>6322.6513872135092</v>
      </c>
      <c r="P23" s="8">
        <f>I23/$C23</f>
        <v>2.5331724969843181</v>
      </c>
      <c r="Q23" s="8">
        <f t="shared" si="3"/>
        <v>10.373944511459589</v>
      </c>
      <c r="R23" s="20">
        <f t="shared" si="4"/>
        <v>0.12062726176115801</v>
      </c>
      <c r="S23" s="20">
        <f t="shared" si="5"/>
        <v>0</v>
      </c>
      <c r="T23" s="9">
        <v>838.09412929049824</v>
      </c>
      <c r="U23" s="9">
        <v>2860.9200400247996</v>
      </c>
      <c r="V23" s="9">
        <v>6692.4662019892867</v>
      </c>
      <c r="W23" s="9">
        <v>1987.471297936961</v>
      </c>
      <c r="X23" s="9">
        <v>6279.6578409579461</v>
      </c>
      <c r="Y23" s="9">
        <v>2166.2385575397566</v>
      </c>
      <c r="Z23" s="9">
        <v>0</v>
      </c>
      <c r="AA23" s="12">
        <v>1.3734022246366975</v>
      </c>
      <c r="AB23" s="9">
        <v>52938.62784117672</v>
      </c>
      <c r="AC23" s="22">
        <v>88951</v>
      </c>
      <c r="AD23" s="9">
        <v>74710</v>
      </c>
      <c r="AE23" s="32">
        <f t="shared" si="7"/>
        <v>0.19061705260339981</v>
      </c>
    </row>
    <row r="24" spans="1:31" ht="15.75" x14ac:dyDescent="0.25">
      <c r="A24" s="31" t="s">
        <v>18</v>
      </c>
      <c r="B24" s="4" t="s">
        <v>37</v>
      </c>
      <c r="C24" s="20">
        <v>5.9900000000000011</v>
      </c>
      <c r="D24" s="20">
        <v>0.51</v>
      </c>
      <c r="E24" s="19">
        <v>6.5000000000000009</v>
      </c>
      <c r="F24" s="5">
        <v>0</v>
      </c>
      <c r="G24" s="5">
        <v>1100</v>
      </c>
      <c r="H24" s="5">
        <v>200</v>
      </c>
      <c r="I24" s="6">
        <v>7</v>
      </c>
      <c r="J24" s="6">
        <v>43</v>
      </c>
      <c r="K24" s="8">
        <v>1</v>
      </c>
      <c r="L24" s="8">
        <v>0</v>
      </c>
      <c r="M24" s="9">
        <f t="shared" si="6"/>
        <v>0</v>
      </c>
      <c r="N24" s="9">
        <f t="shared" si="0"/>
        <v>183.63939899833051</v>
      </c>
      <c r="O24" s="9">
        <f t="shared" si="1"/>
        <v>33.388981636060095</v>
      </c>
      <c r="P24" s="8">
        <f t="shared" si="2"/>
        <v>1.1686143572621033</v>
      </c>
      <c r="Q24" s="8">
        <f t="shared" si="3"/>
        <v>7.1786310517529204</v>
      </c>
      <c r="R24" s="20">
        <f t="shared" si="4"/>
        <v>0.16694490818030047</v>
      </c>
      <c r="S24" s="20">
        <f t="shared" si="5"/>
        <v>0</v>
      </c>
      <c r="T24" s="9">
        <v>0</v>
      </c>
      <c r="U24" s="9">
        <v>31.381807391485157</v>
      </c>
      <c r="V24" s="9">
        <v>22.054130658334255</v>
      </c>
      <c r="W24" s="9">
        <v>572.14635959488305</v>
      </c>
      <c r="X24" s="9">
        <v>2711.6492526974184</v>
      </c>
      <c r="Y24" s="9">
        <v>1870.8277789927924</v>
      </c>
      <c r="Z24" s="9">
        <v>0</v>
      </c>
      <c r="AA24" s="12">
        <v>1.1496480845577743</v>
      </c>
      <c r="AB24" s="9">
        <v>13239.352993770019</v>
      </c>
      <c r="AC24" s="22">
        <v>95905</v>
      </c>
      <c r="AD24" s="9">
        <v>30722</v>
      </c>
      <c r="AE24" s="32">
        <f t="shared" si="7"/>
        <v>2.1217043161252525</v>
      </c>
    </row>
    <row r="25" spans="1:31" s="11" customFormat="1" ht="16.5" thickBot="1" x14ac:dyDescent="0.3">
      <c r="A25" s="33" t="s">
        <v>58</v>
      </c>
      <c r="B25" s="34"/>
      <c r="C25" s="35">
        <f>SUM(C3:C24)</f>
        <v>1992.96</v>
      </c>
      <c r="D25" s="35">
        <f t="shared" ref="D25:L25" si="8">SUM(D3:D24)</f>
        <v>1810.5300000000002</v>
      </c>
      <c r="E25" s="36">
        <f>SUM(E3:E24)</f>
        <v>3803.49</v>
      </c>
      <c r="F25" s="37">
        <f t="shared" si="8"/>
        <v>22193999.810000002</v>
      </c>
      <c r="G25" s="37">
        <f t="shared" si="8"/>
        <v>41477805.409999996</v>
      </c>
      <c r="H25" s="37">
        <f t="shared" si="8"/>
        <v>6511590.9999999991</v>
      </c>
      <c r="I25" s="38">
        <f t="shared" si="8"/>
        <v>7774</v>
      </c>
      <c r="J25" s="38">
        <f t="shared" si="8"/>
        <v>7162</v>
      </c>
      <c r="K25" s="38">
        <f t="shared" si="8"/>
        <v>96</v>
      </c>
      <c r="L25" s="38">
        <f t="shared" si="8"/>
        <v>150</v>
      </c>
      <c r="M25" s="37">
        <f t="shared" ref="M25:S25" si="9">F25/$C$25</f>
        <v>11136.199326629738</v>
      </c>
      <c r="N25" s="37">
        <f t="shared" si="9"/>
        <v>20812.161513527615</v>
      </c>
      <c r="O25" s="37">
        <f t="shared" si="9"/>
        <v>3267.2963832691066</v>
      </c>
      <c r="P25" s="38">
        <f>I25/$C$25</f>
        <v>3.9007305716120744</v>
      </c>
      <c r="Q25" s="38">
        <f t="shared" si="9"/>
        <v>3.593649646756583</v>
      </c>
      <c r="R25" s="35">
        <f t="shared" si="9"/>
        <v>4.8169556840077073E-2</v>
      </c>
      <c r="S25" s="35">
        <f t="shared" si="9"/>
        <v>7.5264932562620429E-2</v>
      </c>
      <c r="T25" s="37">
        <f t="shared" ref="T25:Z25" si="10">SUM(T3:T24)</f>
        <v>414062.12512315653</v>
      </c>
      <c r="U25" s="37">
        <f t="shared" si="10"/>
        <v>593212.43794353923</v>
      </c>
      <c r="V25" s="37">
        <f t="shared" si="10"/>
        <v>166048.71782289166</v>
      </c>
      <c r="W25" s="37">
        <f t="shared" si="10"/>
        <v>1237667.4066745585</v>
      </c>
      <c r="X25" s="37">
        <f t="shared" si="10"/>
        <v>397130.27550823876</v>
      </c>
      <c r="Y25" s="37">
        <f t="shared" si="10"/>
        <v>458714.87905183341</v>
      </c>
      <c r="Z25" s="37">
        <f t="shared" si="10"/>
        <v>274124.52142328979</v>
      </c>
      <c r="AA25" s="39">
        <v>1.2239438855832538</v>
      </c>
      <c r="AB25" s="37">
        <f>SUM(AB3:AB24)</f>
        <v>9001438.2071880251</v>
      </c>
      <c r="AC25" s="37">
        <f>SUM(AC3:AC24)</f>
        <v>23480000</v>
      </c>
      <c r="AD25" s="37">
        <f>SUM(AD3:AD24)</f>
        <v>23383469</v>
      </c>
      <c r="AE25" s="40"/>
    </row>
    <row r="26" spans="1:31" x14ac:dyDescent="0.25">
      <c r="M26" s="7"/>
      <c r="N26" s="7"/>
      <c r="O26" s="7"/>
      <c r="P26" s="7"/>
      <c r="Q26" s="7"/>
      <c r="R26" s="7"/>
      <c r="S26" s="7"/>
    </row>
    <row r="28" spans="1:31" x14ac:dyDescent="0.25">
      <c r="F28" s="41"/>
      <c r="H28" s="41"/>
    </row>
  </sheetData>
  <mergeCells count="3">
    <mergeCell ref="F1:L1"/>
    <mergeCell ref="M1:S1"/>
    <mergeCell ref="T1:Z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Bāze_2020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2020-02-25T14:45:45Z</dcterms:modified>
</cp:coreProperties>
</file>